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Výberové konania\Smernica BSK o VO 2019\Nová smernica VO z BSK-4.11.2019\VZOR tlačív pre OvZP\Oprava miestností V.Blahovo\"/>
    </mc:Choice>
  </mc:AlternateContent>
  <bookViews>
    <workbookView xWindow="0" yWindow="0" windowWidth="21600" windowHeight="9600"/>
  </bookViews>
  <sheets>
    <sheet name="Rekapitulácia stavby" sheetId="1" r:id="rId1"/>
    <sheet name="001 - Rekonštrukcia inter..." sheetId="2" r:id="rId2"/>
    <sheet name="002 - Rekonštrukcia fasád..." sheetId="3" r:id="rId3"/>
  </sheets>
  <definedNames>
    <definedName name="_xlnm._FilterDatabase" localSheetId="1" hidden="1">'001 - Rekonštrukcia inter...'!$C$130:$K$230</definedName>
    <definedName name="_xlnm._FilterDatabase" localSheetId="2" hidden="1">'002 - Rekonštrukcia fasád...'!$C$124:$K$164</definedName>
    <definedName name="_xlnm.Print_Titles" localSheetId="1">'001 - Rekonštrukcia inter...'!$130:$130</definedName>
    <definedName name="_xlnm.Print_Titles" localSheetId="2">'002 - Rekonštrukcia fasád...'!$124:$124</definedName>
    <definedName name="_xlnm.Print_Titles" localSheetId="0">'Rekapitulácia stavby'!$92:$92</definedName>
    <definedName name="_xlnm.Print_Area" localSheetId="1">'001 - Rekonštrukcia inter...'!$C$4:$J$76,'001 - Rekonštrukcia inter...'!$C$82:$J$112,'001 - Rekonštrukcia inter...'!$C$118:$K$230</definedName>
    <definedName name="_xlnm.Print_Area" localSheetId="2">'002 - Rekonštrukcia fasád...'!$C$4:$J$76,'002 - Rekonštrukcia fasád...'!$C$82:$J$106,'002 - Rekonštrukcia fasád...'!$C$112:$K$164</definedName>
    <definedName name="_xlnm.Print_Area" localSheetId="0">'Rekapitulácia stavby'!$D$4:$AO$76,'Rekapitulácia stavby'!$C$82:$AQ$97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 s="1"/>
  <c r="BI164" i="3"/>
  <c r="BH164" i="3"/>
  <c r="BG164" i="3"/>
  <c r="BE164" i="3"/>
  <c r="T164" i="3"/>
  <c r="T163" i="3" s="1"/>
  <c r="R164" i="3"/>
  <c r="R163" i="3" s="1"/>
  <c r="P164" i="3"/>
  <c r="P163" i="3" s="1"/>
  <c r="BK164" i="3"/>
  <c r="BK163" i="3" s="1"/>
  <c r="J163" i="3" s="1"/>
  <c r="J105" i="3" s="1"/>
  <c r="J164" i="3"/>
  <c r="BF164" i="3" s="1"/>
  <c r="BI162" i="3"/>
  <c r="BH162" i="3"/>
  <c r="BG162" i="3"/>
  <c r="BE162" i="3"/>
  <c r="T162" i="3"/>
  <c r="R162" i="3"/>
  <c r="P162" i="3"/>
  <c r="BK162" i="3"/>
  <c r="J162" i="3"/>
  <c r="BF162" i="3" s="1"/>
  <c r="BI161" i="3"/>
  <c r="BH161" i="3"/>
  <c r="BG161" i="3"/>
  <c r="BE161" i="3"/>
  <c r="T161" i="3"/>
  <c r="R161" i="3"/>
  <c r="R159" i="3" s="1"/>
  <c r="P161" i="3"/>
  <c r="BK161" i="3"/>
  <c r="J161" i="3"/>
  <c r="BF161" i="3"/>
  <c r="BI160" i="3"/>
  <c r="BH160" i="3"/>
  <c r="BG160" i="3"/>
  <c r="BE160" i="3"/>
  <c r="T160" i="3"/>
  <c r="T159" i="3" s="1"/>
  <c r="R160" i="3"/>
  <c r="P160" i="3"/>
  <c r="P159" i="3" s="1"/>
  <c r="BK160" i="3"/>
  <c r="J160" i="3"/>
  <c r="BF160" i="3" s="1"/>
  <c r="BI158" i="3"/>
  <c r="BH158" i="3"/>
  <c r="BG158" i="3"/>
  <c r="BE158" i="3"/>
  <c r="T158" i="3"/>
  <c r="R158" i="3"/>
  <c r="P158" i="3"/>
  <c r="BK158" i="3"/>
  <c r="J158" i="3"/>
  <c r="BF158" i="3"/>
  <c r="BI157" i="3"/>
  <c r="BH157" i="3"/>
  <c r="BG157" i="3"/>
  <c r="BE157" i="3"/>
  <c r="T157" i="3"/>
  <c r="T156" i="3" s="1"/>
  <c r="R157" i="3"/>
  <c r="R156" i="3"/>
  <c r="P157" i="3"/>
  <c r="P156" i="3" s="1"/>
  <c r="BK157" i="3"/>
  <c r="BK156" i="3" s="1"/>
  <c r="J156" i="3" s="1"/>
  <c r="J103" i="3" s="1"/>
  <c r="J157" i="3"/>
  <c r="BF157" i="3" s="1"/>
  <c r="BI155" i="3"/>
  <c r="BH155" i="3"/>
  <c r="BG155" i="3"/>
  <c r="BE155" i="3"/>
  <c r="T155" i="3"/>
  <c r="R155" i="3"/>
  <c r="P155" i="3"/>
  <c r="BK155" i="3"/>
  <c r="J155" i="3"/>
  <c r="BF155" i="3" s="1"/>
  <c r="BI154" i="3"/>
  <c r="BH154" i="3"/>
  <c r="BG154" i="3"/>
  <c r="BE154" i="3"/>
  <c r="T154" i="3"/>
  <c r="R154" i="3"/>
  <c r="P154" i="3"/>
  <c r="BK154" i="3"/>
  <c r="J154" i="3"/>
  <c r="BF154" i="3" s="1"/>
  <c r="BI153" i="3"/>
  <c r="BH153" i="3"/>
  <c r="BG153" i="3"/>
  <c r="BE153" i="3"/>
  <c r="T153" i="3"/>
  <c r="R153" i="3"/>
  <c r="P153" i="3"/>
  <c r="BK153" i="3"/>
  <c r="J153" i="3"/>
  <c r="BF153" i="3" s="1"/>
  <c r="BI152" i="3"/>
  <c r="BH152" i="3"/>
  <c r="BG152" i="3"/>
  <c r="BE152" i="3"/>
  <c r="T152" i="3"/>
  <c r="R152" i="3"/>
  <c r="P152" i="3"/>
  <c r="BK152" i="3"/>
  <c r="J152" i="3"/>
  <c r="BF152" i="3" s="1"/>
  <c r="BI151" i="3"/>
  <c r="BH151" i="3"/>
  <c r="BG151" i="3"/>
  <c r="BE151" i="3"/>
  <c r="T151" i="3"/>
  <c r="R151" i="3"/>
  <c r="P151" i="3"/>
  <c r="BK151" i="3"/>
  <c r="J151" i="3"/>
  <c r="BF151" i="3" s="1"/>
  <c r="BI150" i="3"/>
  <c r="BH150" i="3"/>
  <c r="BG150" i="3"/>
  <c r="BE150" i="3"/>
  <c r="T150" i="3"/>
  <c r="R150" i="3"/>
  <c r="P150" i="3"/>
  <c r="P149" i="3" s="1"/>
  <c r="BK150" i="3"/>
  <c r="J150" i="3"/>
  <c r="BF150" i="3" s="1"/>
  <c r="BI147" i="3"/>
  <c r="BH147" i="3"/>
  <c r="BG147" i="3"/>
  <c r="BE147" i="3"/>
  <c r="T147" i="3"/>
  <c r="T146" i="3" s="1"/>
  <c r="R147" i="3"/>
  <c r="R146" i="3" s="1"/>
  <c r="P147" i="3"/>
  <c r="P146" i="3"/>
  <c r="BK147" i="3"/>
  <c r="BK146" i="3" s="1"/>
  <c r="J146" i="3" s="1"/>
  <c r="J100" i="3" s="1"/>
  <c r="J147" i="3"/>
  <c r="BF147" i="3"/>
  <c r="BI145" i="3"/>
  <c r="BH145" i="3"/>
  <c r="BG145" i="3"/>
  <c r="BE145" i="3"/>
  <c r="T145" i="3"/>
  <c r="R145" i="3"/>
  <c r="P145" i="3"/>
  <c r="BK145" i="3"/>
  <c r="J145" i="3"/>
  <c r="BF145" i="3" s="1"/>
  <c r="BI144" i="3"/>
  <c r="BH144" i="3"/>
  <c r="BG144" i="3"/>
  <c r="BE144" i="3"/>
  <c r="T144" i="3"/>
  <c r="R144" i="3"/>
  <c r="P144" i="3"/>
  <c r="BK144" i="3"/>
  <c r="J144" i="3"/>
  <c r="BF144" i="3"/>
  <c r="BI143" i="3"/>
  <c r="BH143" i="3"/>
  <c r="BG143" i="3"/>
  <c r="BE143" i="3"/>
  <c r="T143" i="3"/>
  <c r="R143" i="3"/>
  <c r="P143" i="3"/>
  <c r="BK143" i="3"/>
  <c r="J143" i="3"/>
  <c r="BF143" i="3" s="1"/>
  <c r="BI142" i="3"/>
  <c r="BH142" i="3"/>
  <c r="BG142" i="3"/>
  <c r="BE142" i="3"/>
  <c r="T142" i="3"/>
  <c r="R142" i="3"/>
  <c r="P142" i="3"/>
  <c r="BK142" i="3"/>
  <c r="J142" i="3"/>
  <c r="BF142" i="3"/>
  <c r="BI141" i="3"/>
  <c r="BH141" i="3"/>
  <c r="BG141" i="3"/>
  <c r="BE141" i="3"/>
  <c r="T141" i="3"/>
  <c r="R141" i="3"/>
  <c r="P141" i="3"/>
  <c r="BK141" i="3"/>
  <c r="J141" i="3"/>
  <c r="BF141" i="3" s="1"/>
  <c r="BI140" i="3"/>
  <c r="BH140" i="3"/>
  <c r="BG140" i="3"/>
  <c r="BE140" i="3"/>
  <c r="T140" i="3"/>
  <c r="R140" i="3"/>
  <c r="P140" i="3"/>
  <c r="BK140" i="3"/>
  <c r="J140" i="3"/>
  <c r="BF140" i="3" s="1"/>
  <c r="BI139" i="3"/>
  <c r="BH139" i="3"/>
  <c r="BG139" i="3"/>
  <c r="BE139" i="3"/>
  <c r="T139" i="3"/>
  <c r="R139" i="3"/>
  <c r="P139" i="3"/>
  <c r="BK139" i="3"/>
  <c r="J139" i="3"/>
  <c r="BF139" i="3"/>
  <c r="BI138" i="3"/>
  <c r="BH138" i="3"/>
  <c r="BG138" i="3"/>
  <c r="BE138" i="3"/>
  <c r="T138" i="3"/>
  <c r="R138" i="3"/>
  <c r="P138" i="3"/>
  <c r="BK138" i="3"/>
  <c r="J138" i="3"/>
  <c r="BF138" i="3" s="1"/>
  <c r="BI137" i="3"/>
  <c r="BH137" i="3"/>
  <c r="BG137" i="3"/>
  <c r="BE137" i="3"/>
  <c r="T137" i="3"/>
  <c r="R137" i="3"/>
  <c r="P137" i="3"/>
  <c r="BK137" i="3"/>
  <c r="J137" i="3"/>
  <c r="BF137" i="3" s="1"/>
  <c r="BI136" i="3"/>
  <c r="BH136" i="3"/>
  <c r="BG136" i="3"/>
  <c r="BE136" i="3"/>
  <c r="T136" i="3"/>
  <c r="R136" i="3"/>
  <c r="P136" i="3"/>
  <c r="BK136" i="3"/>
  <c r="J136" i="3"/>
  <c r="BF136" i="3" s="1"/>
  <c r="BI135" i="3"/>
  <c r="BH135" i="3"/>
  <c r="BG135" i="3"/>
  <c r="BE135" i="3"/>
  <c r="T135" i="3"/>
  <c r="R135" i="3"/>
  <c r="P135" i="3"/>
  <c r="BK135" i="3"/>
  <c r="J135" i="3"/>
  <c r="BF135" i="3"/>
  <c r="BI134" i="3"/>
  <c r="BH134" i="3"/>
  <c r="BG134" i="3"/>
  <c r="BE134" i="3"/>
  <c r="T134" i="3"/>
  <c r="R134" i="3"/>
  <c r="P134" i="3"/>
  <c r="BK134" i="3"/>
  <c r="J134" i="3"/>
  <c r="BF134" i="3" s="1"/>
  <c r="BI133" i="3"/>
  <c r="BH133" i="3"/>
  <c r="BG133" i="3"/>
  <c r="BE133" i="3"/>
  <c r="T133" i="3"/>
  <c r="R133" i="3"/>
  <c r="P133" i="3"/>
  <c r="BK133" i="3"/>
  <c r="J133" i="3"/>
  <c r="BF133" i="3"/>
  <c r="BI131" i="3"/>
  <c r="BH131" i="3"/>
  <c r="BG131" i="3"/>
  <c r="BE131" i="3"/>
  <c r="T131" i="3"/>
  <c r="R131" i="3"/>
  <c r="P131" i="3"/>
  <c r="BK131" i="3"/>
  <c r="J131" i="3"/>
  <c r="BF131" i="3" s="1"/>
  <c r="BI130" i="3"/>
  <c r="BH130" i="3"/>
  <c r="BG130" i="3"/>
  <c r="BE130" i="3"/>
  <c r="T130" i="3"/>
  <c r="R130" i="3"/>
  <c r="R127" i="3" s="1"/>
  <c r="P130" i="3"/>
  <c r="BK130" i="3"/>
  <c r="J130" i="3"/>
  <c r="BF130" i="3"/>
  <c r="BI129" i="3"/>
  <c r="F37" i="3" s="1"/>
  <c r="BD96" i="1" s="1"/>
  <c r="BH129" i="3"/>
  <c r="BG129" i="3"/>
  <c r="BE129" i="3"/>
  <c r="T129" i="3"/>
  <c r="R129" i="3"/>
  <c r="P129" i="3"/>
  <c r="BK129" i="3"/>
  <c r="J129" i="3"/>
  <c r="BF129" i="3" s="1"/>
  <c r="BI128" i="3"/>
  <c r="BH128" i="3"/>
  <c r="F36" i="3" s="1"/>
  <c r="BC96" i="1" s="1"/>
  <c r="BG128" i="3"/>
  <c r="BE128" i="3"/>
  <c r="T128" i="3"/>
  <c r="R128" i="3"/>
  <c r="P128" i="3"/>
  <c r="BK128" i="3"/>
  <c r="BK127" i="3"/>
  <c r="J127" i="3" s="1"/>
  <c r="J98" i="3" s="1"/>
  <c r="J128" i="3"/>
  <c r="BF128" i="3" s="1"/>
  <c r="F119" i="3"/>
  <c r="E117" i="3"/>
  <c r="F89" i="3"/>
  <c r="E87" i="3"/>
  <c r="J24" i="3"/>
  <c r="E24" i="3"/>
  <c r="J122" i="3" s="1"/>
  <c r="J23" i="3"/>
  <c r="J21" i="3"/>
  <c r="E21" i="3"/>
  <c r="J91" i="3" s="1"/>
  <c r="J20" i="3"/>
  <c r="J18" i="3"/>
  <c r="E18" i="3"/>
  <c r="F122" i="3" s="1"/>
  <c r="J17" i="3"/>
  <c r="J15" i="3"/>
  <c r="E15" i="3"/>
  <c r="F121" i="3" s="1"/>
  <c r="J14" i="3"/>
  <c r="J119" i="3"/>
  <c r="J89" i="3"/>
  <c r="E7" i="3"/>
  <c r="E115" i="3" s="1"/>
  <c r="J37" i="2"/>
  <c r="J36" i="2"/>
  <c r="AY95" i="1" s="1"/>
  <c r="J35" i="2"/>
  <c r="AX95" i="1"/>
  <c r="BI230" i="2"/>
  <c r="BH230" i="2"/>
  <c r="BG230" i="2"/>
  <c r="BE230" i="2"/>
  <c r="T230" i="2"/>
  <c r="R230" i="2"/>
  <c r="P230" i="2"/>
  <c r="BK230" i="2"/>
  <c r="J230" i="2"/>
  <c r="BF230" i="2" s="1"/>
  <c r="BI229" i="2"/>
  <c r="BH229" i="2"/>
  <c r="BG229" i="2"/>
  <c r="BE229" i="2"/>
  <c r="T229" i="2"/>
  <c r="T228" i="2" s="1"/>
  <c r="T227" i="2" s="1"/>
  <c r="R229" i="2"/>
  <c r="P229" i="2"/>
  <c r="P228" i="2" s="1"/>
  <c r="P227" i="2" s="1"/>
  <c r="BK229" i="2"/>
  <c r="J229" i="2"/>
  <c r="BF229" i="2" s="1"/>
  <c r="BI226" i="2"/>
  <c r="BH226" i="2"/>
  <c r="BG226" i="2"/>
  <c r="BE226" i="2"/>
  <c r="T226" i="2"/>
  <c r="R226" i="2"/>
  <c r="P226" i="2"/>
  <c r="BK226" i="2"/>
  <c r="J226" i="2"/>
  <c r="BF226" i="2" s="1"/>
  <c r="BI225" i="2"/>
  <c r="BH225" i="2"/>
  <c r="BG225" i="2"/>
  <c r="BE225" i="2"/>
  <c r="T225" i="2"/>
  <c r="R225" i="2"/>
  <c r="P225" i="2"/>
  <c r="BK225" i="2"/>
  <c r="J225" i="2"/>
  <c r="BF225" i="2" s="1"/>
  <c r="BI224" i="2"/>
  <c r="BH224" i="2"/>
  <c r="BG224" i="2"/>
  <c r="BE224" i="2"/>
  <c r="T224" i="2"/>
  <c r="R224" i="2"/>
  <c r="P224" i="2"/>
  <c r="BK224" i="2"/>
  <c r="J224" i="2"/>
  <c r="BF224" i="2" s="1"/>
  <c r="BI223" i="2"/>
  <c r="BH223" i="2"/>
  <c r="BG223" i="2"/>
  <c r="BE223" i="2"/>
  <c r="T223" i="2"/>
  <c r="R223" i="2"/>
  <c r="P223" i="2"/>
  <c r="BK223" i="2"/>
  <c r="J223" i="2"/>
  <c r="BF223" i="2" s="1"/>
  <c r="BI221" i="2"/>
  <c r="BH221" i="2"/>
  <c r="BG221" i="2"/>
  <c r="BE221" i="2"/>
  <c r="T221" i="2"/>
  <c r="R221" i="2"/>
  <c r="P221" i="2"/>
  <c r="BK221" i="2"/>
  <c r="J221" i="2"/>
  <c r="BF221" i="2"/>
  <c r="BI220" i="2"/>
  <c r="BH220" i="2"/>
  <c r="BG220" i="2"/>
  <c r="BE220" i="2"/>
  <c r="T220" i="2"/>
  <c r="R220" i="2"/>
  <c r="P220" i="2"/>
  <c r="BK220" i="2"/>
  <c r="J220" i="2"/>
  <c r="BF220" i="2" s="1"/>
  <c r="BI219" i="2"/>
  <c r="BH219" i="2"/>
  <c r="BG219" i="2"/>
  <c r="BE219" i="2"/>
  <c r="T219" i="2"/>
  <c r="R219" i="2"/>
  <c r="P219" i="2"/>
  <c r="P216" i="2" s="1"/>
  <c r="BK219" i="2"/>
  <c r="J219" i="2"/>
  <c r="BF219" i="2" s="1"/>
  <c r="BI218" i="2"/>
  <c r="BH218" i="2"/>
  <c r="BG218" i="2"/>
  <c r="BE218" i="2"/>
  <c r="T218" i="2"/>
  <c r="R218" i="2"/>
  <c r="P218" i="2"/>
  <c r="BK218" i="2"/>
  <c r="J218" i="2"/>
  <c r="BF218" i="2" s="1"/>
  <c r="BI217" i="2"/>
  <c r="BH217" i="2"/>
  <c r="BG217" i="2"/>
  <c r="BE217" i="2"/>
  <c r="T217" i="2"/>
  <c r="T216" i="2" s="1"/>
  <c r="R217" i="2"/>
  <c r="P217" i="2"/>
  <c r="BK217" i="2"/>
  <c r="J217" i="2"/>
  <c r="BF217" i="2" s="1"/>
  <c r="BI215" i="2"/>
  <c r="BH215" i="2"/>
  <c r="BG215" i="2"/>
  <c r="BE215" i="2"/>
  <c r="T215" i="2"/>
  <c r="R215" i="2"/>
  <c r="P215" i="2"/>
  <c r="BK215" i="2"/>
  <c r="J215" i="2"/>
  <c r="BF215" i="2" s="1"/>
  <c r="BI214" i="2"/>
  <c r="BH214" i="2"/>
  <c r="BG214" i="2"/>
  <c r="BE214" i="2"/>
  <c r="T214" i="2"/>
  <c r="R214" i="2"/>
  <c r="P214" i="2"/>
  <c r="BK214" i="2"/>
  <c r="J214" i="2"/>
  <c r="BF214" i="2" s="1"/>
  <c r="BI213" i="2"/>
  <c r="BH213" i="2"/>
  <c r="BG213" i="2"/>
  <c r="BE213" i="2"/>
  <c r="T213" i="2"/>
  <c r="R213" i="2"/>
  <c r="P213" i="2"/>
  <c r="BK213" i="2"/>
  <c r="J213" i="2"/>
  <c r="BF213" i="2"/>
  <c r="BI212" i="2"/>
  <c r="BH212" i="2"/>
  <c r="BG212" i="2"/>
  <c r="BE212" i="2"/>
  <c r="T212" i="2"/>
  <c r="R212" i="2"/>
  <c r="P212" i="2"/>
  <c r="BK212" i="2"/>
  <c r="J212" i="2"/>
  <c r="BF212" i="2" s="1"/>
  <c r="BI211" i="2"/>
  <c r="BH211" i="2"/>
  <c r="BG211" i="2"/>
  <c r="BE211" i="2"/>
  <c r="T211" i="2"/>
  <c r="R211" i="2"/>
  <c r="P211" i="2"/>
  <c r="BK211" i="2"/>
  <c r="J211" i="2"/>
  <c r="BF211" i="2"/>
  <c r="BI210" i="2"/>
  <c r="BH210" i="2"/>
  <c r="BG210" i="2"/>
  <c r="BE210" i="2"/>
  <c r="T210" i="2"/>
  <c r="R210" i="2"/>
  <c r="P210" i="2"/>
  <c r="BK210" i="2"/>
  <c r="J210" i="2"/>
  <c r="BF210" i="2" s="1"/>
  <c r="BI208" i="2"/>
  <c r="BH208" i="2"/>
  <c r="BG208" i="2"/>
  <c r="BE208" i="2"/>
  <c r="T208" i="2"/>
  <c r="R208" i="2"/>
  <c r="P208" i="2"/>
  <c r="BK208" i="2"/>
  <c r="J208" i="2"/>
  <c r="BF208" i="2" s="1"/>
  <c r="BI207" i="2"/>
  <c r="BH207" i="2"/>
  <c r="BG207" i="2"/>
  <c r="BE207" i="2"/>
  <c r="T207" i="2"/>
  <c r="R207" i="2"/>
  <c r="P207" i="2"/>
  <c r="BK207" i="2"/>
  <c r="J207" i="2"/>
  <c r="BF207" i="2" s="1"/>
  <c r="BI205" i="2"/>
  <c r="BH205" i="2"/>
  <c r="BG205" i="2"/>
  <c r="BE205" i="2"/>
  <c r="T205" i="2"/>
  <c r="R205" i="2"/>
  <c r="P205" i="2"/>
  <c r="BK205" i="2"/>
  <c r="J205" i="2"/>
  <c r="BF205" i="2" s="1"/>
  <c r="BI204" i="2"/>
  <c r="BH204" i="2"/>
  <c r="BG204" i="2"/>
  <c r="BE204" i="2"/>
  <c r="T204" i="2"/>
  <c r="R204" i="2"/>
  <c r="P204" i="2"/>
  <c r="BK204" i="2"/>
  <c r="J204" i="2"/>
  <c r="BF204" i="2" s="1"/>
  <c r="BI203" i="2"/>
  <c r="BH203" i="2"/>
  <c r="BG203" i="2"/>
  <c r="BE203" i="2"/>
  <c r="T203" i="2"/>
  <c r="R203" i="2"/>
  <c r="P203" i="2"/>
  <c r="BK203" i="2"/>
  <c r="J203" i="2"/>
  <c r="BF203" i="2" s="1"/>
  <c r="BI202" i="2"/>
  <c r="BH202" i="2"/>
  <c r="BG202" i="2"/>
  <c r="BE202" i="2"/>
  <c r="T202" i="2"/>
  <c r="R202" i="2"/>
  <c r="P202" i="2"/>
  <c r="BK202" i="2"/>
  <c r="J202" i="2"/>
  <c r="BF202" i="2" s="1"/>
  <c r="BI201" i="2"/>
  <c r="BH201" i="2"/>
  <c r="BG201" i="2"/>
  <c r="BE201" i="2"/>
  <c r="T201" i="2"/>
  <c r="R201" i="2"/>
  <c r="P201" i="2"/>
  <c r="BK201" i="2"/>
  <c r="J201" i="2"/>
  <c r="BF201" i="2" s="1"/>
  <c r="BI200" i="2"/>
  <c r="BH200" i="2"/>
  <c r="BG200" i="2"/>
  <c r="BE200" i="2"/>
  <c r="T200" i="2"/>
  <c r="R200" i="2"/>
  <c r="P200" i="2"/>
  <c r="BK200" i="2"/>
  <c r="J200" i="2"/>
  <c r="BF200" i="2" s="1"/>
  <c r="BI199" i="2"/>
  <c r="BH199" i="2"/>
  <c r="BG199" i="2"/>
  <c r="BE199" i="2"/>
  <c r="T199" i="2"/>
  <c r="R199" i="2"/>
  <c r="P199" i="2"/>
  <c r="BK199" i="2"/>
  <c r="J199" i="2"/>
  <c r="BF199" i="2" s="1"/>
  <c r="BI198" i="2"/>
  <c r="BH198" i="2"/>
  <c r="BG198" i="2"/>
  <c r="BE198" i="2"/>
  <c r="T198" i="2"/>
  <c r="R198" i="2"/>
  <c r="P198" i="2"/>
  <c r="BK198" i="2"/>
  <c r="J198" i="2"/>
  <c r="BF198" i="2" s="1"/>
  <c r="BI197" i="2"/>
  <c r="BH197" i="2"/>
  <c r="BG197" i="2"/>
  <c r="BE197" i="2"/>
  <c r="T197" i="2"/>
  <c r="R197" i="2"/>
  <c r="P197" i="2"/>
  <c r="BK197" i="2"/>
  <c r="J197" i="2"/>
  <c r="BF197" i="2" s="1"/>
  <c r="BI196" i="2"/>
  <c r="BH196" i="2"/>
  <c r="BG196" i="2"/>
  <c r="BE196" i="2"/>
  <c r="T196" i="2"/>
  <c r="R196" i="2"/>
  <c r="P196" i="2"/>
  <c r="BK196" i="2"/>
  <c r="J196" i="2"/>
  <c r="BF196" i="2" s="1"/>
  <c r="BI195" i="2"/>
  <c r="BH195" i="2"/>
  <c r="BG195" i="2"/>
  <c r="BE195" i="2"/>
  <c r="T195" i="2"/>
  <c r="R195" i="2"/>
  <c r="P195" i="2"/>
  <c r="BK195" i="2"/>
  <c r="J195" i="2"/>
  <c r="BF195" i="2" s="1"/>
  <c r="BI194" i="2"/>
  <c r="BH194" i="2"/>
  <c r="BG194" i="2"/>
  <c r="BE194" i="2"/>
  <c r="T194" i="2"/>
  <c r="R194" i="2"/>
  <c r="P194" i="2"/>
  <c r="BK194" i="2"/>
  <c r="J194" i="2"/>
  <c r="BF194" i="2" s="1"/>
  <c r="BI193" i="2"/>
  <c r="BH193" i="2"/>
  <c r="BG193" i="2"/>
  <c r="BE193" i="2"/>
  <c r="T193" i="2"/>
  <c r="R193" i="2"/>
  <c r="P193" i="2"/>
  <c r="BK193" i="2"/>
  <c r="J193" i="2"/>
  <c r="BF193" i="2"/>
  <c r="BI192" i="2"/>
  <c r="BH192" i="2"/>
  <c r="BG192" i="2"/>
  <c r="BE192" i="2"/>
  <c r="T192" i="2"/>
  <c r="R192" i="2"/>
  <c r="P192" i="2"/>
  <c r="BK192" i="2"/>
  <c r="J192" i="2"/>
  <c r="BF192" i="2" s="1"/>
  <c r="BI191" i="2"/>
  <c r="BH191" i="2"/>
  <c r="BG191" i="2"/>
  <c r="BE191" i="2"/>
  <c r="T191" i="2"/>
  <c r="R191" i="2"/>
  <c r="P191" i="2"/>
  <c r="BK191" i="2"/>
  <c r="J191" i="2"/>
  <c r="BF191" i="2" s="1"/>
  <c r="BI190" i="2"/>
  <c r="BH190" i="2"/>
  <c r="BG190" i="2"/>
  <c r="BE190" i="2"/>
  <c r="T190" i="2"/>
  <c r="R190" i="2"/>
  <c r="P190" i="2"/>
  <c r="BK190" i="2"/>
  <c r="J190" i="2"/>
  <c r="BF190" i="2" s="1"/>
  <c r="BI189" i="2"/>
  <c r="BH189" i="2"/>
  <c r="BG189" i="2"/>
  <c r="BE189" i="2"/>
  <c r="T189" i="2"/>
  <c r="R189" i="2"/>
  <c r="P189" i="2"/>
  <c r="BK189" i="2"/>
  <c r="J189" i="2"/>
  <c r="BF189" i="2" s="1"/>
  <c r="BI188" i="2"/>
  <c r="BH188" i="2"/>
  <c r="BG188" i="2"/>
  <c r="BE188" i="2"/>
  <c r="T188" i="2"/>
  <c r="R188" i="2"/>
  <c r="P188" i="2"/>
  <c r="BK188" i="2"/>
  <c r="J188" i="2"/>
  <c r="BF188" i="2" s="1"/>
  <c r="BI187" i="2"/>
  <c r="BH187" i="2"/>
  <c r="BG187" i="2"/>
  <c r="BE187" i="2"/>
  <c r="T187" i="2"/>
  <c r="R187" i="2"/>
  <c r="P187" i="2"/>
  <c r="BK187" i="2"/>
  <c r="J187" i="2"/>
  <c r="BF187" i="2"/>
  <c r="BI186" i="2"/>
  <c r="BH186" i="2"/>
  <c r="BG186" i="2"/>
  <c r="BE186" i="2"/>
  <c r="T186" i="2"/>
  <c r="R186" i="2"/>
  <c r="P186" i="2"/>
  <c r="BK186" i="2"/>
  <c r="J186" i="2"/>
  <c r="BF186" i="2" s="1"/>
  <c r="BI185" i="2"/>
  <c r="BH185" i="2"/>
  <c r="BG185" i="2"/>
  <c r="BE185" i="2"/>
  <c r="T185" i="2"/>
  <c r="R185" i="2"/>
  <c r="P185" i="2"/>
  <c r="BK185" i="2"/>
  <c r="J185" i="2"/>
  <c r="BF185" i="2" s="1"/>
  <c r="BI184" i="2"/>
  <c r="BH184" i="2"/>
  <c r="BG184" i="2"/>
  <c r="BE184" i="2"/>
  <c r="T184" i="2"/>
  <c r="R184" i="2"/>
  <c r="P184" i="2"/>
  <c r="BK184" i="2"/>
  <c r="J184" i="2"/>
  <c r="BF184" i="2" s="1"/>
  <c r="BI183" i="2"/>
  <c r="BH183" i="2"/>
  <c r="BG183" i="2"/>
  <c r="BE183" i="2"/>
  <c r="T183" i="2"/>
  <c r="R183" i="2"/>
  <c r="P183" i="2"/>
  <c r="BK183" i="2"/>
  <c r="J183" i="2"/>
  <c r="BF183" i="2" s="1"/>
  <c r="BI182" i="2"/>
  <c r="BH182" i="2"/>
  <c r="BG182" i="2"/>
  <c r="BE182" i="2"/>
  <c r="T182" i="2"/>
  <c r="R182" i="2"/>
  <c r="P182" i="2"/>
  <c r="BK182" i="2"/>
  <c r="J182" i="2"/>
  <c r="BF182" i="2" s="1"/>
  <c r="BI181" i="2"/>
  <c r="BH181" i="2"/>
  <c r="BG181" i="2"/>
  <c r="BE181" i="2"/>
  <c r="T181" i="2"/>
  <c r="R181" i="2"/>
  <c r="P181" i="2"/>
  <c r="BK181" i="2"/>
  <c r="J181" i="2"/>
  <c r="BF181" i="2"/>
  <c r="BI180" i="2"/>
  <c r="BH180" i="2"/>
  <c r="BG180" i="2"/>
  <c r="BE180" i="2"/>
  <c r="T180" i="2"/>
  <c r="R180" i="2"/>
  <c r="P180" i="2"/>
  <c r="BK180" i="2"/>
  <c r="J180" i="2"/>
  <c r="BF180" i="2" s="1"/>
  <c r="BI179" i="2"/>
  <c r="BH179" i="2"/>
  <c r="BG179" i="2"/>
  <c r="BE179" i="2"/>
  <c r="T179" i="2"/>
  <c r="R179" i="2"/>
  <c r="P179" i="2"/>
  <c r="BK179" i="2"/>
  <c r="J179" i="2"/>
  <c r="BF179" i="2" s="1"/>
  <c r="BI178" i="2"/>
  <c r="BH178" i="2"/>
  <c r="BG178" i="2"/>
  <c r="BE178" i="2"/>
  <c r="T178" i="2"/>
  <c r="R178" i="2"/>
  <c r="P178" i="2"/>
  <c r="BK178" i="2"/>
  <c r="J178" i="2"/>
  <c r="BF178" i="2" s="1"/>
  <c r="BI177" i="2"/>
  <c r="BH177" i="2"/>
  <c r="BG177" i="2"/>
  <c r="BE177" i="2"/>
  <c r="T177" i="2"/>
  <c r="R177" i="2"/>
  <c r="P177" i="2"/>
  <c r="BK177" i="2"/>
  <c r="J177" i="2"/>
  <c r="BF177" i="2" s="1"/>
  <c r="BI176" i="2"/>
  <c r="BH176" i="2"/>
  <c r="BG176" i="2"/>
  <c r="BE176" i="2"/>
  <c r="T176" i="2"/>
  <c r="R176" i="2"/>
  <c r="P176" i="2"/>
  <c r="BK176" i="2"/>
  <c r="J176" i="2"/>
  <c r="BF176" i="2" s="1"/>
  <c r="BI174" i="2"/>
  <c r="BH174" i="2"/>
  <c r="BG174" i="2"/>
  <c r="BE174" i="2"/>
  <c r="T174" i="2"/>
  <c r="R174" i="2"/>
  <c r="P174" i="2"/>
  <c r="BK174" i="2"/>
  <c r="J174" i="2"/>
  <c r="BF174" i="2" s="1"/>
  <c r="BI173" i="2"/>
  <c r="BH173" i="2"/>
  <c r="BG173" i="2"/>
  <c r="BE173" i="2"/>
  <c r="T173" i="2"/>
  <c r="R173" i="2"/>
  <c r="P173" i="2"/>
  <c r="BK173" i="2"/>
  <c r="J173" i="2"/>
  <c r="BF173" i="2" s="1"/>
  <c r="BI172" i="2"/>
  <c r="BH172" i="2"/>
  <c r="BG172" i="2"/>
  <c r="BE172" i="2"/>
  <c r="T172" i="2"/>
  <c r="R172" i="2"/>
  <c r="P172" i="2"/>
  <c r="BK172" i="2"/>
  <c r="J172" i="2"/>
  <c r="BF172" i="2" s="1"/>
  <c r="BI171" i="2"/>
  <c r="BH171" i="2"/>
  <c r="BG171" i="2"/>
  <c r="BE171" i="2"/>
  <c r="T171" i="2"/>
  <c r="R171" i="2"/>
  <c r="P171" i="2"/>
  <c r="BK171" i="2"/>
  <c r="J171" i="2"/>
  <c r="BF171" i="2"/>
  <c r="BI170" i="2"/>
  <c r="BH170" i="2"/>
  <c r="BG170" i="2"/>
  <c r="BE170" i="2"/>
  <c r="T170" i="2"/>
  <c r="R170" i="2"/>
  <c r="P170" i="2"/>
  <c r="BK170" i="2"/>
  <c r="J170" i="2"/>
  <c r="BF170" i="2" s="1"/>
  <c r="BI169" i="2"/>
  <c r="BH169" i="2"/>
  <c r="BG169" i="2"/>
  <c r="BE169" i="2"/>
  <c r="T169" i="2"/>
  <c r="R169" i="2"/>
  <c r="P169" i="2"/>
  <c r="BK169" i="2"/>
  <c r="J169" i="2"/>
  <c r="BF169" i="2" s="1"/>
  <c r="BI168" i="2"/>
  <c r="BH168" i="2"/>
  <c r="BG168" i="2"/>
  <c r="BE168" i="2"/>
  <c r="T168" i="2"/>
  <c r="R168" i="2"/>
  <c r="P168" i="2"/>
  <c r="BK168" i="2"/>
  <c r="J168" i="2"/>
  <c r="BF168" i="2" s="1"/>
  <c r="BI167" i="2"/>
  <c r="BH167" i="2"/>
  <c r="BG167" i="2"/>
  <c r="BE167" i="2"/>
  <c r="T167" i="2"/>
  <c r="R167" i="2"/>
  <c r="P167" i="2"/>
  <c r="BK167" i="2"/>
  <c r="J167" i="2"/>
  <c r="BF167" i="2" s="1"/>
  <c r="BI166" i="2"/>
  <c r="BH166" i="2"/>
  <c r="BG166" i="2"/>
  <c r="BE166" i="2"/>
  <c r="T166" i="2"/>
  <c r="R166" i="2"/>
  <c r="P166" i="2"/>
  <c r="BK166" i="2"/>
  <c r="J166" i="2"/>
  <c r="BF166" i="2" s="1"/>
  <c r="BI165" i="2"/>
  <c r="BH165" i="2"/>
  <c r="BG165" i="2"/>
  <c r="BE165" i="2"/>
  <c r="T165" i="2"/>
  <c r="R165" i="2"/>
  <c r="P165" i="2"/>
  <c r="BK165" i="2"/>
  <c r="J165" i="2"/>
  <c r="BF165" i="2"/>
  <c r="BI164" i="2"/>
  <c r="BH164" i="2"/>
  <c r="BG164" i="2"/>
  <c r="BE164" i="2"/>
  <c r="T164" i="2"/>
  <c r="R164" i="2"/>
  <c r="P164" i="2"/>
  <c r="BK164" i="2"/>
  <c r="J164" i="2"/>
  <c r="BF164" i="2" s="1"/>
  <c r="BI162" i="2"/>
  <c r="BH162" i="2"/>
  <c r="BG162" i="2"/>
  <c r="BE162" i="2"/>
  <c r="T162" i="2"/>
  <c r="R162" i="2"/>
  <c r="P162" i="2"/>
  <c r="BK162" i="2"/>
  <c r="J162" i="2"/>
  <c r="BF162" i="2" s="1"/>
  <c r="BI161" i="2"/>
  <c r="BH161" i="2"/>
  <c r="BG161" i="2"/>
  <c r="BE161" i="2"/>
  <c r="T161" i="2"/>
  <c r="R161" i="2"/>
  <c r="P161" i="2"/>
  <c r="BK161" i="2"/>
  <c r="J161" i="2"/>
  <c r="BF161" i="2"/>
  <c r="BI160" i="2"/>
  <c r="BH160" i="2"/>
  <c r="BG160" i="2"/>
  <c r="BE160" i="2"/>
  <c r="T160" i="2"/>
  <c r="T156" i="2" s="1"/>
  <c r="R160" i="2"/>
  <c r="P160" i="2"/>
  <c r="BK160" i="2"/>
  <c r="J160" i="2"/>
  <c r="BF160" i="2" s="1"/>
  <c r="BI159" i="2"/>
  <c r="BH159" i="2"/>
  <c r="BG159" i="2"/>
  <c r="BE159" i="2"/>
  <c r="T159" i="2"/>
  <c r="R159" i="2"/>
  <c r="P159" i="2"/>
  <c r="BK159" i="2"/>
  <c r="J159" i="2"/>
  <c r="BF159" i="2" s="1"/>
  <c r="BI158" i="2"/>
  <c r="BH158" i="2"/>
  <c r="BG158" i="2"/>
  <c r="BE158" i="2"/>
  <c r="T158" i="2"/>
  <c r="R158" i="2"/>
  <c r="P158" i="2"/>
  <c r="BK158" i="2"/>
  <c r="J158" i="2"/>
  <c r="BF158" i="2" s="1"/>
  <c r="BI157" i="2"/>
  <c r="BH157" i="2"/>
  <c r="BG157" i="2"/>
  <c r="BE157" i="2"/>
  <c r="T157" i="2"/>
  <c r="R157" i="2"/>
  <c r="P157" i="2"/>
  <c r="P156" i="2" s="1"/>
  <c r="BK157" i="2"/>
  <c r="J157" i="2"/>
  <c r="BF157" i="2" s="1"/>
  <c r="BI155" i="2"/>
  <c r="BH155" i="2"/>
  <c r="BG155" i="2"/>
  <c r="BE155" i="2"/>
  <c r="T155" i="2"/>
  <c r="R155" i="2"/>
  <c r="R153" i="2" s="1"/>
  <c r="P155" i="2"/>
  <c r="BK155" i="2"/>
  <c r="J155" i="2"/>
  <c r="BF155" i="2"/>
  <c r="BI154" i="2"/>
  <c r="BH154" i="2"/>
  <c r="BG154" i="2"/>
  <c r="BE154" i="2"/>
  <c r="T154" i="2"/>
  <c r="R154" i="2"/>
  <c r="P154" i="2"/>
  <c r="BK154" i="2"/>
  <c r="BK153" i="2"/>
  <c r="J153" i="2" s="1"/>
  <c r="J102" i="2" s="1"/>
  <c r="J154" i="2"/>
  <c r="BF154" i="2" s="1"/>
  <c r="BI152" i="2"/>
  <c r="BH152" i="2"/>
  <c r="BG152" i="2"/>
  <c r="BE152" i="2"/>
  <c r="T152" i="2"/>
  <c r="R152" i="2"/>
  <c r="P152" i="2"/>
  <c r="BK152" i="2"/>
  <c r="J152" i="2"/>
  <c r="BF152" i="2" s="1"/>
  <c r="BI151" i="2"/>
  <c r="BH151" i="2"/>
  <c r="BG151" i="2"/>
  <c r="BE151" i="2"/>
  <c r="T151" i="2"/>
  <c r="T150" i="2"/>
  <c r="R151" i="2"/>
  <c r="P151" i="2"/>
  <c r="BK151" i="2"/>
  <c r="J151" i="2"/>
  <c r="BF151" i="2" s="1"/>
  <c r="BI149" i="2"/>
  <c r="BH149" i="2"/>
  <c r="BG149" i="2"/>
  <c r="BE149" i="2"/>
  <c r="T149" i="2"/>
  <c r="R149" i="2"/>
  <c r="P149" i="2"/>
  <c r="BK149" i="2"/>
  <c r="J149" i="2"/>
  <c r="BF149" i="2"/>
  <c r="BI148" i="2"/>
  <c r="BH148" i="2"/>
  <c r="BG148" i="2"/>
  <c r="BE148" i="2"/>
  <c r="T148" i="2"/>
  <c r="R148" i="2"/>
  <c r="P148" i="2"/>
  <c r="BK148" i="2"/>
  <c r="J148" i="2"/>
  <c r="BF148" i="2" s="1"/>
  <c r="BI147" i="2"/>
  <c r="BH147" i="2"/>
  <c r="BG147" i="2"/>
  <c r="BE147" i="2"/>
  <c r="T147" i="2"/>
  <c r="R147" i="2"/>
  <c r="P147" i="2"/>
  <c r="BK147" i="2"/>
  <c r="BK146" i="2" s="1"/>
  <c r="J146" i="2" s="1"/>
  <c r="J100" i="2" s="1"/>
  <c r="J147" i="2"/>
  <c r="BF147" i="2" s="1"/>
  <c r="BI144" i="2"/>
  <c r="BH144" i="2"/>
  <c r="BG144" i="2"/>
  <c r="BE144" i="2"/>
  <c r="T144" i="2"/>
  <c r="R144" i="2"/>
  <c r="P144" i="2"/>
  <c r="BK144" i="2"/>
  <c r="J144" i="2"/>
  <c r="BF144" i="2" s="1"/>
  <c r="BI143" i="2"/>
  <c r="BH143" i="2"/>
  <c r="BG143" i="2"/>
  <c r="BE143" i="2"/>
  <c r="T143" i="2"/>
  <c r="R143" i="2"/>
  <c r="P143" i="2"/>
  <c r="BK143" i="2"/>
  <c r="J143" i="2"/>
  <c r="BF143" i="2" s="1"/>
  <c r="BI142" i="2"/>
  <c r="BH142" i="2"/>
  <c r="BG142" i="2"/>
  <c r="BE142" i="2"/>
  <c r="T142" i="2"/>
  <c r="R142" i="2"/>
  <c r="P142" i="2"/>
  <c r="BK142" i="2"/>
  <c r="J142" i="2"/>
  <c r="BF142" i="2" s="1"/>
  <c r="BI141" i="2"/>
  <c r="BH141" i="2"/>
  <c r="BG141" i="2"/>
  <c r="BE141" i="2"/>
  <c r="T141" i="2"/>
  <c r="R141" i="2"/>
  <c r="P141" i="2"/>
  <c r="BK141" i="2"/>
  <c r="J141" i="2"/>
  <c r="BF141" i="2" s="1"/>
  <c r="BI140" i="2"/>
  <c r="BH140" i="2"/>
  <c r="BG140" i="2"/>
  <c r="BE140" i="2"/>
  <c r="T140" i="2"/>
  <c r="R140" i="2"/>
  <c r="P140" i="2"/>
  <c r="BK140" i="2"/>
  <c r="J140" i="2"/>
  <c r="BF140" i="2" s="1"/>
  <c r="BI139" i="2"/>
  <c r="BH139" i="2"/>
  <c r="BG139" i="2"/>
  <c r="BE139" i="2"/>
  <c r="T139" i="2"/>
  <c r="R139" i="2"/>
  <c r="P139" i="2"/>
  <c r="BK139" i="2"/>
  <c r="J139" i="2"/>
  <c r="BF139" i="2"/>
  <c r="BI138" i="2"/>
  <c r="BH138" i="2"/>
  <c r="BG138" i="2"/>
  <c r="BE138" i="2"/>
  <c r="T138" i="2"/>
  <c r="R138" i="2"/>
  <c r="P138" i="2"/>
  <c r="BK138" i="2"/>
  <c r="J138" i="2"/>
  <c r="BF138" i="2" s="1"/>
  <c r="BI137" i="2"/>
  <c r="BH137" i="2"/>
  <c r="BG137" i="2"/>
  <c r="BE137" i="2"/>
  <c r="T137" i="2"/>
  <c r="R137" i="2"/>
  <c r="P137" i="2"/>
  <c r="BK137" i="2"/>
  <c r="J137" i="2"/>
  <c r="BF137" i="2"/>
  <c r="BI136" i="2"/>
  <c r="BH136" i="2"/>
  <c r="BG136" i="2"/>
  <c r="BE136" i="2"/>
  <c r="T136" i="2"/>
  <c r="R136" i="2"/>
  <c r="P136" i="2"/>
  <c r="BK136" i="2"/>
  <c r="J136" i="2"/>
  <c r="BF136" i="2" s="1"/>
  <c r="BI135" i="2"/>
  <c r="BH135" i="2"/>
  <c r="BG135" i="2"/>
  <c r="BE135" i="2"/>
  <c r="T135" i="2"/>
  <c r="R135" i="2"/>
  <c r="P135" i="2"/>
  <c r="BK135" i="2"/>
  <c r="J135" i="2"/>
  <c r="BF135" i="2" s="1"/>
  <c r="BI134" i="2"/>
  <c r="BH134" i="2"/>
  <c r="BG134" i="2"/>
  <c r="F35" i="2" s="1"/>
  <c r="BB95" i="1" s="1"/>
  <c r="BE134" i="2"/>
  <c r="T134" i="2"/>
  <c r="R134" i="2"/>
  <c r="P134" i="2"/>
  <c r="BK134" i="2"/>
  <c r="J134" i="2"/>
  <c r="BF134" i="2" s="1"/>
  <c r="F125" i="2"/>
  <c r="E123" i="2"/>
  <c r="F89" i="2"/>
  <c r="E87" i="2"/>
  <c r="J24" i="2"/>
  <c r="E24" i="2"/>
  <c r="J92" i="2" s="1"/>
  <c r="J23" i="2"/>
  <c r="J21" i="2"/>
  <c r="E21" i="2"/>
  <c r="J127" i="2" s="1"/>
  <c r="J20" i="2"/>
  <c r="J18" i="2"/>
  <c r="E18" i="2"/>
  <c r="F128" i="2" s="1"/>
  <c r="F92" i="2"/>
  <c r="J17" i="2"/>
  <c r="J15" i="2"/>
  <c r="E15" i="2"/>
  <c r="F91" i="2" s="1"/>
  <c r="F127" i="2"/>
  <c r="J14" i="2"/>
  <c r="J125" i="2"/>
  <c r="E7" i="2"/>
  <c r="E121" i="2" s="1"/>
  <c r="E85" i="2"/>
  <c r="AS94" i="1"/>
  <c r="L90" i="1"/>
  <c r="AM90" i="1"/>
  <c r="AM89" i="1"/>
  <c r="L89" i="1"/>
  <c r="AM87" i="1"/>
  <c r="L87" i="1"/>
  <c r="L85" i="1"/>
  <c r="P133" i="2" l="1"/>
  <c r="P132" i="2" s="1"/>
  <c r="P146" i="2"/>
  <c r="BK163" i="2"/>
  <c r="J163" i="2" s="1"/>
  <c r="J104" i="2" s="1"/>
  <c r="BK209" i="2"/>
  <c r="J209" i="2" s="1"/>
  <c r="J107" i="2" s="1"/>
  <c r="R132" i="3"/>
  <c r="T133" i="2"/>
  <c r="T132" i="2" s="1"/>
  <c r="R146" i="2"/>
  <c r="P150" i="2"/>
  <c r="P153" i="2"/>
  <c r="T175" i="2"/>
  <c r="BK175" i="2"/>
  <c r="J175" i="2" s="1"/>
  <c r="J105" i="2" s="1"/>
  <c r="T206" i="2"/>
  <c r="T222" i="2"/>
  <c r="BK149" i="3"/>
  <c r="T149" i="3"/>
  <c r="T148" i="3" s="1"/>
  <c r="BK159" i="3"/>
  <c r="J159" i="3" s="1"/>
  <c r="J104" i="3" s="1"/>
  <c r="R163" i="2"/>
  <c r="R175" i="2"/>
  <c r="P222" i="2"/>
  <c r="R133" i="2"/>
  <c r="R132" i="2" s="1"/>
  <c r="T146" i="2"/>
  <c r="R150" i="2"/>
  <c r="BK206" i="2"/>
  <c r="J206" i="2" s="1"/>
  <c r="J106" i="2" s="1"/>
  <c r="R209" i="2"/>
  <c r="BK132" i="3"/>
  <c r="J132" i="3" s="1"/>
  <c r="J99" i="3" s="1"/>
  <c r="P206" i="2"/>
  <c r="P148" i="3"/>
  <c r="P163" i="2"/>
  <c r="BK222" i="2"/>
  <c r="J222" i="2" s="1"/>
  <c r="J109" i="2" s="1"/>
  <c r="R126" i="3"/>
  <c r="F36" i="2"/>
  <c r="BC95" i="1" s="1"/>
  <c r="BC94" i="1" s="1"/>
  <c r="W32" i="1" s="1"/>
  <c r="T209" i="2"/>
  <c r="R228" i="2"/>
  <c r="R227" i="2" s="1"/>
  <c r="F91" i="3"/>
  <c r="F35" i="3"/>
  <c r="BB96" i="1" s="1"/>
  <c r="BB94" i="1" s="1"/>
  <c r="T127" i="3"/>
  <c r="T132" i="3"/>
  <c r="P132" i="3"/>
  <c r="F37" i="2"/>
  <c r="BD95" i="1" s="1"/>
  <c r="BD94" i="1" s="1"/>
  <c r="W33" i="1" s="1"/>
  <c r="F33" i="2"/>
  <c r="AZ95" i="1" s="1"/>
  <c r="BK150" i="2"/>
  <c r="J150" i="2" s="1"/>
  <c r="J101" i="2" s="1"/>
  <c r="P175" i="2"/>
  <c r="R216" i="2"/>
  <c r="T153" i="2"/>
  <c r="T163" i="2"/>
  <c r="R206" i="2"/>
  <c r="R222" i="2"/>
  <c r="J33" i="3"/>
  <c r="AV96" i="1" s="1"/>
  <c r="BK156" i="2"/>
  <c r="J156" i="2" s="1"/>
  <c r="J103" i="2" s="1"/>
  <c r="J92" i="3"/>
  <c r="P127" i="3"/>
  <c r="R149" i="3"/>
  <c r="R148" i="3" s="1"/>
  <c r="J33" i="2"/>
  <c r="AV95" i="1" s="1"/>
  <c r="P209" i="2"/>
  <c r="BK126" i="3"/>
  <c r="J126" i="3" s="1"/>
  <c r="J97" i="3" s="1"/>
  <c r="BK133" i="2"/>
  <c r="J133" i="2" s="1"/>
  <c r="J98" i="2" s="1"/>
  <c r="R156" i="2"/>
  <c r="BK216" i="2"/>
  <c r="J216" i="2" s="1"/>
  <c r="J108" i="2" s="1"/>
  <c r="BK228" i="2"/>
  <c r="J228" i="2" s="1"/>
  <c r="J111" i="2" s="1"/>
  <c r="J89" i="2"/>
  <c r="BK227" i="2"/>
  <c r="J227" i="2" s="1"/>
  <c r="J110" i="2" s="1"/>
  <c r="F34" i="2"/>
  <c r="BA95" i="1" s="1"/>
  <c r="J34" i="2"/>
  <c r="AW95" i="1" s="1"/>
  <c r="AT95" i="1" s="1"/>
  <c r="F34" i="3"/>
  <c r="BA96" i="1" s="1"/>
  <c r="J34" i="3"/>
  <c r="AW96" i="1" s="1"/>
  <c r="J149" i="3"/>
  <c r="J102" i="3" s="1"/>
  <c r="R125" i="3"/>
  <c r="J91" i="2"/>
  <c r="E85" i="3"/>
  <c r="F92" i="3"/>
  <c r="F33" i="3"/>
  <c r="AZ96" i="1" s="1"/>
  <c r="AZ94" i="1" s="1"/>
  <c r="J121" i="3"/>
  <c r="J128" i="2"/>
  <c r="R145" i="2" l="1"/>
  <c r="R131" i="2" s="1"/>
  <c r="BK148" i="3"/>
  <c r="J148" i="3" s="1"/>
  <c r="J101" i="3" s="1"/>
  <c r="BK132" i="2"/>
  <c r="AT96" i="1"/>
  <c r="P145" i="2"/>
  <c r="P131" i="2" s="1"/>
  <c r="AU95" i="1" s="1"/>
  <c r="W31" i="1"/>
  <c r="AX94" i="1"/>
  <c r="T145" i="2"/>
  <c r="T131" i="2" s="1"/>
  <c r="T126" i="3"/>
  <c r="T125" i="3" s="1"/>
  <c r="AY94" i="1"/>
  <c r="P126" i="3"/>
  <c r="P125" i="3" s="1"/>
  <c r="AU96" i="1" s="1"/>
  <c r="BK145" i="2"/>
  <c r="J145" i="2" s="1"/>
  <c r="J99" i="2" s="1"/>
  <c r="W29" i="1"/>
  <c r="AV94" i="1"/>
  <c r="J132" i="2"/>
  <c r="J97" i="2" s="1"/>
  <c r="BK125" i="3"/>
  <c r="J125" i="3" s="1"/>
  <c r="BA94" i="1"/>
  <c r="AU94" i="1" l="1"/>
  <c r="BK131" i="2"/>
  <c r="J131" i="2" s="1"/>
  <c r="J96" i="2" s="1"/>
  <c r="J96" i="3"/>
  <c r="J30" i="3"/>
  <c r="AW94" i="1"/>
  <c r="AK30" i="1" s="1"/>
  <c r="W30" i="1"/>
  <c r="AK29" i="1"/>
  <c r="J30" i="2" l="1"/>
  <c r="AG95" i="1" s="1"/>
  <c r="AT94" i="1"/>
  <c r="J39" i="3"/>
  <c r="AG96" i="1"/>
  <c r="AN96" i="1" s="1"/>
  <c r="J39" i="2" l="1"/>
  <c r="AN95" i="1"/>
  <c r="AG94" i="1"/>
  <c r="AN94" i="1" l="1"/>
  <c r="AK26" i="1"/>
  <c r="AK35" i="1" s="1"/>
</calcChain>
</file>

<file path=xl/sharedStrings.xml><?xml version="1.0" encoding="utf-8"?>
<sst xmlns="http://schemas.openxmlformats.org/spreadsheetml/2006/main" count="2246" uniqueCount="501">
  <si>
    <t>Export Komplet</t>
  </si>
  <si>
    <t/>
  </si>
  <si>
    <t>2.0</t>
  </si>
  <si>
    <t>False</t>
  </si>
  <si>
    <t>{caf54ea1-49be-4b0f-a708-8206fd4d1bb8}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</si>
  <si>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</si>
  <si>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</si>
  <si>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</si>
  <si>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</si>
  <si>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</si>
  <si>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</si>
  <si>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</si>
  <si>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</si>
  <si>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</si>
  <si>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</si>
  <si>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interiérov SOP Veľké Blahovo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</si>
  <si>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</si>
  <si>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</si>
  <si>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</si>
  <si>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</si>
  <si>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</si>
  <si>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</si>
  <si>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</si>
  <si>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</si>
  <si>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</si>
  <si>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</si>
  <si>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</si>
  <si>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</si>
  <si>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</si>
  <si>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</si>
  <si>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</si>
  <si>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</si>
  <si>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</si>
  <si>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</si>
  <si>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</si>
  <si>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</si>
  <si>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</si>
  <si>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</si>
  <si>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</si>
  <si>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</si>
  <si>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</si>
  <si>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</si>
  <si>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</si>
  <si>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</si>
  <si>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</si>
  <si>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</si>
  <si>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</si>
  <si>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</si>
  <si>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</si>
  <si>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</si>
  <si>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</si>
  <si>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</si>
  <si>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</si>
  <si>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</si>
  <si>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</si>
  <si>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</si>
  <si>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</si>
  <si>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</si>
  <si>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</si>
  <si>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</si>
  <si>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</si>
  <si>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</si>
  <si>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</si>
  <si>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</si>
  <si>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</si>
  <si>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</si>
  <si>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</si>
  <si>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</si>
  <si>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</si>
  <si>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</si>
  <si>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</si>
  <si>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</si>
  <si>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</si>
  <si>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</si>
  <si>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</si>
  <si>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</si>
  <si>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STA</t>
  </si>
  <si>
    <t>1</t>
  </si>
  <si>
    <t>{2efcfe3f-8b5c-48c1-95b5-c81497d1839a}</t>
  </si>
  <si>
    <t>002</t>
  </si>
  <si>
    <t>Rekonštrukcia fasády SOP Veľké Blahovo</t>
  </si>
  <si>
    <t>{3ee00e78-cde5-4f94-9164-3a4f9dc5db1c}</t>
  </si>
  <si>
    <t>KRYCÍ LIST ROZPOČTU</t>
  </si>
  <si>
    <t>Objekt:</t>
  </si>
  <si>
    <t>001 - Rekonštrukcia interiérov SOP Veľké Blahovo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</si>
  <si>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</si>
  <si>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</si>
  <si>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</si>
  <si>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</si>
  <si>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</si>
  <si>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</si>
  <si>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</si>
  <si>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PSV - Práce a dodávky PSV</t>
  </si>
  <si>
    <t xml:space="preserve">    713 - Izolácie tepelné</t>
  </si>
  <si>
    <t xml:space="preserve">    721 - Zdravotechnika - vnútorná kanalizácia</t>
  </si>
  <si>
    <t xml:space="preserve">    722 - Zdravotechnika - vnútorný vodovod</t>
  </si>
  <si>
    <t xml:space="preserve">    725 - Zdravotechnika - zariaďovacie predmety</t>
  </si>
  <si>
    <t xml:space="preserve">    763 - Konštrukcie - drevostavby</t>
  </si>
  <si>
    <t xml:space="preserve">    766 - Konštrukcie stolárske</t>
  </si>
  <si>
    <t xml:space="preserve">    767 - Konštrukcie doplnkové kovové</t>
  </si>
  <si>
    <t xml:space="preserve">    776 - Podlahy povlakové</t>
  </si>
  <si>
    <t xml:space="preserve">    783 - Nátery</t>
  </si>
  <si>
    <t xml:space="preserve">    784 - Maľby</t>
  </si>
  <si>
    <t>M - Práce a dodávky M</t>
  </si>
  <si>
    <t xml:space="preserve">    21-M - Elektromontáže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</si>
  <si>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</si>
  <si>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</si>
  <si>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</si>
  <si>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</si>
  <si>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</si>
  <si>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</si>
  <si>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</si>
  <si>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</si>
  <si>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</si>
  <si>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</si>
  <si>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</si>
  <si>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</si>
  <si>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</si>
  <si>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</si>
  <si>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</si>
  <si>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</si>
  <si>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</si>
  <si>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K</t>
  </si>
  <si>
    <t>968061112.S</t>
  </si>
  <si>
    <t>Vyvesenie dreveného okenného krídla do suti plochy do 1,5 m2, -0,01200t</t>
  </si>
  <si>
    <t>ks</t>
  </si>
  <si>
    <t>4</t>
  </si>
  <si>
    <t>2</t>
  </si>
  <si>
    <t>968061125.S</t>
  </si>
  <si>
    <t>Vyvesenie dreveného dverného krídla do suti plochy do 2 m2, -0,02400t</t>
  </si>
  <si>
    <t>3</t>
  </si>
  <si>
    <t>968062244.S</t>
  </si>
  <si>
    <t>Vybúranie drevených rámov okien jednod. plochy do 1 m2,  -0,04100t</t>
  </si>
  <si>
    <t>m2</t>
  </si>
  <si>
    <t>6</t>
  </si>
  <si>
    <t>968062245.S</t>
  </si>
  <si>
    <t>Vybúranie drevených rámov okien jednoduchých plochy do 2 m2,  -0,03100t</t>
  </si>
  <si>
    <t>8</t>
  </si>
  <si>
    <t>5</t>
  </si>
  <si>
    <t>968062455.S</t>
  </si>
  <si>
    <t>Vybúranie drevených dverových zárubní plochy do 2 m2,  -0,08800t</t>
  </si>
  <si>
    <t>10</t>
  </si>
  <si>
    <t>979081111.S</t>
  </si>
  <si>
    <t>Odvoz sutiny a vybúraných hmôt na skládku do 1 km</t>
  </si>
  <si>
    <t>t</t>
  </si>
  <si>
    <t>12</t>
  </si>
  <si>
    <t>7</t>
  </si>
  <si>
    <t>979081121.S</t>
  </si>
  <si>
    <t>Odvoz sutiny a vybúraných hmôt na skládku za každý ďalší 1 km (15km)</t>
  </si>
  <si>
    <t>14</t>
  </si>
  <si>
    <t>979082111.S</t>
  </si>
  <si>
    <t>Vnútrostavenisková doprava sutiny a vybúraných hmôt do 10 m</t>
  </si>
  <si>
    <t>16</t>
  </si>
  <si>
    <t>979082121.S</t>
  </si>
  <si>
    <t>Vnútrostavenisková doprava sutiny a vybúraných hmôt za každých ďalších 5 m (2x)</t>
  </si>
  <si>
    <t>18</t>
  </si>
  <si>
    <t>979087113.S</t>
  </si>
  <si>
    <t>Nakladanie na dopravný prostriedok pre vodorovnú dopravu vybúraných hmôt</t>
  </si>
  <si>
    <t>11</t>
  </si>
  <si>
    <t>979089112.S</t>
  </si>
  <si>
    <t>Poplatok za skladovanie - drevo, sklo, plasty (17 02 ), ostatné</t>
  </si>
  <si>
    <t>22</t>
  </si>
  <si>
    <t>PSV</t>
  </si>
  <si>
    <t>Práce a dodávky PSV</t>
  </si>
  <si>
    <t>713</t>
  </si>
  <si>
    <t>Izolácie tepelné</t>
  </si>
  <si>
    <t>713111121.S</t>
  </si>
  <si>
    <t>Montáž tepelnej izolácie stropov rovných minerálnou vlnou, spodkom s úpravou viazacím drôtom</t>
  </si>
  <si>
    <t>24</t>
  </si>
  <si>
    <t>13</t>
  </si>
  <si>
    <t>M</t>
  </si>
  <si>
    <t>631440003900.S</t>
  </si>
  <si>
    <t>Doska z minerálnej vlny hr. 80 mm, izolácia pre šikmé strechy, nezaťažené stropy, priečky</t>
  </si>
  <si>
    <t>32</t>
  </si>
  <si>
    <t>26</t>
  </si>
  <si>
    <t>998713201.S</t>
  </si>
  <si>
    <t>Presun hmôt pre izolácie tepelné v objektoch výšky do 6 m</t>
  </si>
  <si>
    <t>%</t>
  </si>
  <si>
    <t>28</t>
  </si>
  <si>
    <t>721</t>
  </si>
  <si>
    <t>Zdravotechnika - vnútorná kanalizácia</t>
  </si>
  <si>
    <t>15</t>
  </si>
  <si>
    <t>721100902.R</t>
  </si>
  <si>
    <t>Vnútorná kanalizácia (úprava jestvujúcich vnútorných rozvodov kanalizácie, drobný inštalačný materiál, spojovací materiál)</t>
  </si>
  <si>
    <t>30</t>
  </si>
  <si>
    <t>998721201.S</t>
  </si>
  <si>
    <t>Presun hmôt pre vnútornú kanalizáciu v objektoch výšky do 6 m</t>
  </si>
  <si>
    <t>722</t>
  </si>
  <si>
    <t>Zdravotechnika - vnútorný vodovod</t>
  </si>
  <si>
    <t>17</t>
  </si>
  <si>
    <t>722110114.R</t>
  </si>
  <si>
    <t>Vnútorný vodovod (úprava jestvujúcich vnútorných rozvodov vody, drobný inštalačný materiál, spojovací materiál)</t>
  </si>
  <si>
    <t>súbor</t>
  </si>
  <si>
    <t>34</t>
  </si>
  <si>
    <t>998722201.S</t>
  </si>
  <si>
    <t>Presun hmôt pre vnútorný vodovod v objektoch výšky do 6 m</t>
  </si>
  <si>
    <t>36</t>
  </si>
  <si>
    <t>725</t>
  </si>
  <si>
    <t>Zdravotechnika - zariaďovacie predmety</t>
  </si>
  <si>
    <t>19</t>
  </si>
  <si>
    <t>725310823.S</t>
  </si>
  <si>
    <t>Demontáž drezu jednodielneho bez výtokovej armatúry vstavanej v kuchynskej zostave,  -0,00920t</t>
  </si>
  <si>
    <t>súb.</t>
  </si>
  <si>
    <t>38</t>
  </si>
  <si>
    <t>725539141.S</t>
  </si>
  <si>
    <t>Demontáž a spätná montáž elektrického prietokového ohrievača malolitrážneho do 10 L</t>
  </si>
  <si>
    <t>40</t>
  </si>
  <si>
    <t>21</t>
  </si>
  <si>
    <t>725820810.S</t>
  </si>
  <si>
    <t>Demontáž batérie drezovej, umývadlovej nástennej,  -0,0026t</t>
  </si>
  <si>
    <t>42</t>
  </si>
  <si>
    <t>725829201.S</t>
  </si>
  <si>
    <t>Montáž batérie umývadlovej a drezovej nástennej pákovej alebo klasickej s mechanickým ovládaním</t>
  </si>
  <si>
    <t>44</t>
  </si>
  <si>
    <t>23</t>
  </si>
  <si>
    <t>551450000200.S</t>
  </si>
  <si>
    <t>Batéria drezová nástenná jednopáková, chróm</t>
  </si>
  <si>
    <t>46</t>
  </si>
  <si>
    <t>998725201.S</t>
  </si>
  <si>
    <t>Presun hmôt pre zariaďovacie predmety v objektoch výšky do 6 m</t>
  </si>
  <si>
    <t>48</t>
  </si>
  <si>
    <t>763</t>
  </si>
  <si>
    <t>Konštrukcie - drevostavby</t>
  </si>
  <si>
    <t>25</t>
  </si>
  <si>
    <t>763115121.S</t>
  </si>
  <si>
    <t>Priečka SDK hr. 100 mm, kca CW+UW 75, jednoducho opláštená doskou protipožiarnou DF 12,5 mm</t>
  </si>
  <si>
    <t>50</t>
  </si>
  <si>
    <t>763126611.S</t>
  </si>
  <si>
    <t>Predsadená SDK stena hr. 62.5 mm, na oceľovej konštrukcií CD+UD, jednoducho opláštená doskou protipožiarnou DF12.5 mm, TI 50 mm</t>
  </si>
  <si>
    <t>52</t>
  </si>
  <si>
    <t>27</t>
  </si>
  <si>
    <t>763138221.S</t>
  </si>
  <si>
    <t>Podhľad SDK závesný na dvojúrovňovej oceľovej podkonštrukcií CD+UD, doska protipožiarna DF 12.5 mm</t>
  </si>
  <si>
    <t>54</t>
  </si>
  <si>
    <t>763181132.S</t>
  </si>
  <si>
    <t>Zárubne plastové pre SDK priečky jednoducho opláštené výšky do 2,75 m šírky 800 mm hr. 100 mm</t>
  </si>
  <si>
    <t>56</t>
  </si>
  <si>
    <t>29</t>
  </si>
  <si>
    <t>763751325.S</t>
  </si>
  <si>
    <t>Montáž suchej podlahy na trámový strop hr. 150 mm (100 mm voština, 45 mm sadrovláknitá doska) izolant minerálna vlna 20 mm</t>
  </si>
  <si>
    <t>58</t>
  </si>
  <si>
    <t>590320002400.S</t>
  </si>
  <si>
    <t>Podlahový dielec sadrovláknitý lepený hr. 105 mm, 2x sadrovláknitá doska hr. 12,5 mm + 1x doska z MW hr. 20 mm, s polodrážkou</t>
  </si>
  <si>
    <t>60</t>
  </si>
  <si>
    <t>31</t>
  </si>
  <si>
    <t>763752112.S</t>
  </si>
  <si>
    <t>Montáž podláh rámov obvod. a vnútorných, vankúšov,prierez. plochy nad 50 do 150 cm2</t>
  </si>
  <si>
    <t>m</t>
  </si>
  <si>
    <t>62</t>
  </si>
  <si>
    <t>605410000100.S</t>
  </si>
  <si>
    <t>Rezivo stavebné zo smreku - netriedené hr. 75 mm, drevený podkaldný podlahový rošt</t>
  </si>
  <si>
    <t>m3</t>
  </si>
  <si>
    <t>64</t>
  </si>
  <si>
    <t>33</t>
  </si>
  <si>
    <t>763756212.S</t>
  </si>
  <si>
    <t>Demontáž podláh z podlahových panelov hr. do 240 mm, plochy nad 3 m2</t>
  </si>
  <si>
    <t>66</t>
  </si>
  <si>
    <t>763757112.S</t>
  </si>
  <si>
    <t>Demontáž rámov obvod.a vnútorných, vankúšov, prierezovej plochy nad 50 do 150 cm2</t>
  </si>
  <si>
    <t>68</t>
  </si>
  <si>
    <t>35</t>
  </si>
  <si>
    <t>998763201.S</t>
  </si>
  <si>
    <t>Presun hmôt pre drevostavby v objektoch výšky do 12 m</t>
  </si>
  <si>
    <t>70</t>
  </si>
  <si>
    <t>766</t>
  </si>
  <si>
    <t>Konštrukcie stolárske</t>
  </si>
  <si>
    <t>766111820.S</t>
  </si>
  <si>
    <t>Demontáž drevených stien plných,  -0,01695t</t>
  </si>
  <si>
    <t>72</t>
  </si>
  <si>
    <t>37</t>
  </si>
  <si>
    <t>766421811.S</t>
  </si>
  <si>
    <t>Demontáž obloženia podhľadu stien, veľkosti do 1,5 m2,  -0,02400t</t>
  </si>
  <si>
    <t>74</t>
  </si>
  <si>
    <t>766421822.S</t>
  </si>
  <si>
    <t>Demontáž obloženia podhľadu stien, podkladových roštov,  -0,00800t</t>
  </si>
  <si>
    <t>76</t>
  </si>
  <si>
    <t>39</t>
  </si>
  <si>
    <t>766492100.S</t>
  </si>
  <si>
    <t>Ostatné - brúsenie obloženia stien a stropov</t>
  </si>
  <si>
    <t>78</t>
  </si>
  <si>
    <t>766621400.S</t>
  </si>
  <si>
    <t>Montáž okien plastových s hydroizolačnými ISO páskami (exteriérová a interiérová)</t>
  </si>
  <si>
    <t>80</t>
  </si>
  <si>
    <t>41</t>
  </si>
  <si>
    <t>283290006100.S</t>
  </si>
  <si>
    <t>Tesniaca paropriepustná fólia polymér-flísová, š. 290 mm, dĺ. 30 m, pre tesnenie pripájacej škáry okenného rámu a muriva z exteriéru</t>
  </si>
  <si>
    <t>82</t>
  </si>
  <si>
    <t>283290006200.S</t>
  </si>
  <si>
    <t>Tesniaca paronepriepustná fólia polymér-flísová, š. 70 mm, dĺ. 30 m, pre tesnenie pripájacej škáry okenného rámu a muriva z interiéru</t>
  </si>
  <si>
    <t>84</t>
  </si>
  <si>
    <t>43</t>
  </si>
  <si>
    <t>611410000200.S</t>
  </si>
  <si>
    <t>Plastové okno jednokrídlové OS, vxš 780x480 mm, izolačné dvojsklo, 6 komorový profil</t>
  </si>
  <si>
    <t>86</t>
  </si>
  <si>
    <t>611410000300.S</t>
  </si>
  <si>
    <t>Plastové okno jednokrídlové S, vxš 560x850 mm, izolačné dvojsklo, 6 komorový profil</t>
  </si>
  <si>
    <t>88</t>
  </si>
  <si>
    <t>45</t>
  </si>
  <si>
    <t>611410004200.S</t>
  </si>
  <si>
    <t>Plastové okno dvojkrídlové OS+O, vxš 1400x1400 mm, izolačné dvojsklo, 6 komorový profil</t>
  </si>
  <si>
    <t>90</t>
  </si>
  <si>
    <t>766641071.S</t>
  </si>
  <si>
    <t>Montáž dverí plastových s hydroizolačnými ISO páskami (exteriérová a interiérová)</t>
  </si>
  <si>
    <t>92</t>
  </si>
  <si>
    <t>47</t>
  </si>
  <si>
    <t>94</t>
  </si>
  <si>
    <t>96</t>
  </si>
  <si>
    <t>49</t>
  </si>
  <si>
    <t>611420000100.S</t>
  </si>
  <si>
    <t>Dvere plastové otváravé, vxš 2000x800 mm, 2/3 izolačné sklo</t>
  </si>
  <si>
    <t>98</t>
  </si>
  <si>
    <t>766811007.S</t>
  </si>
  <si>
    <t>Montáž kuchynskej linky drevenej, korpus spodnej skrinky, priskrutkovaných na   stenu, šírky nad 400 do 800 mm</t>
  </si>
  <si>
    <t>100</t>
  </si>
  <si>
    <t>51</t>
  </si>
  <si>
    <t>615620000500.S</t>
  </si>
  <si>
    <t>Korpus spodnej skrinky drevený, do 800 mm, bez nožičiek</t>
  </si>
  <si>
    <t>102</t>
  </si>
  <si>
    <t>766811012.S</t>
  </si>
  <si>
    <t>Montáž kuchynskej linky drevenej, korpus hornej skrinky, priskrutkovaných na   stenu, šírky nad 400 do 800 mm</t>
  </si>
  <si>
    <t>104</t>
  </si>
  <si>
    <t>53</t>
  </si>
  <si>
    <t>615620000800.S</t>
  </si>
  <si>
    <t>Korpus hornej skrinky drevený, do 800 mm</t>
  </si>
  <si>
    <t>106</t>
  </si>
  <si>
    <t>766811021.S</t>
  </si>
  <si>
    <t>Montáž kuchynskej linky drevenej, dvierka hornej skrinky vrátane pántov, plné</t>
  </si>
  <si>
    <t>108</t>
  </si>
  <si>
    <t>55</t>
  </si>
  <si>
    <t>615670000100.S</t>
  </si>
  <si>
    <t>Dvierka hornej skrinky drevené vrátane pántov, plné</t>
  </si>
  <si>
    <t>110</t>
  </si>
  <si>
    <t>766811026.S</t>
  </si>
  <si>
    <t>Montáž kuchynskej linky drevenej, dvierka spodnej skrinky vrátane pántov, plné</t>
  </si>
  <si>
    <t>112</t>
  </si>
  <si>
    <t>57</t>
  </si>
  <si>
    <t>615670000400.S</t>
  </si>
  <si>
    <t>Dvierka drevené spodnej skrinky vrátane pántov, plné</t>
  </si>
  <si>
    <t>114</t>
  </si>
  <si>
    <t>766811032.S</t>
  </si>
  <si>
    <t>Montáž kuchynskej linky drevenej, pracovnej dosky vrátane zadnej zaklapavacej lišty nad 1000 do 2000 mm</t>
  </si>
  <si>
    <t>116</t>
  </si>
  <si>
    <t>59</t>
  </si>
  <si>
    <t>615680000200.S</t>
  </si>
  <si>
    <t>Pracovná doska drevená vrátane zadnej zaklapávacej lišty do 2000 mm</t>
  </si>
  <si>
    <t>118</t>
  </si>
  <si>
    <t>766811037.S</t>
  </si>
  <si>
    <t>Montáž kuchynskej linky drevenej, osadenie drezu, so zasilikónovaním a upevnením</t>
  </si>
  <si>
    <t>120</t>
  </si>
  <si>
    <t>61</t>
  </si>
  <si>
    <t>552310000200.S</t>
  </si>
  <si>
    <t>Kuchynský drez nerezový na zapustenie do dosky 340x400 mm</t>
  </si>
  <si>
    <t>122</t>
  </si>
  <si>
    <t>766811801.S</t>
  </si>
  <si>
    <t>Demontáž kuchynskej linky drevenej, spodnej skrinky     -0,0130t</t>
  </si>
  <si>
    <t>124</t>
  </si>
  <si>
    <t>63</t>
  </si>
  <si>
    <t>766811802.S</t>
  </si>
  <si>
    <t>Demontáž kuchynskej linky drevenej, hornej skrinky       -0,01000t</t>
  </si>
  <si>
    <t>126</t>
  </si>
  <si>
    <t>766811803.S</t>
  </si>
  <si>
    <t>Demontáž kuchynskej linky drevenej, pracovnej dosky     -0,02100t</t>
  </si>
  <si>
    <t>128</t>
  </si>
  <si>
    <t>65</t>
  </si>
  <si>
    <t>998766201.S</t>
  </si>
  <si>
    <t>Presun hmot pre konštrukcie stolárske v objektoch výšky do 6 m</t>
  </si>
  <si>
    <t>130</t>
  </si>
  <si>
    <t>767</t>
  </si>
  <si>
    <t>Konštrukcie doplnkové kovové</t>
  </si>
  <si>
    <t>76711-1</t>
  </si>
  <si>
    <t>Zosilnenie roštu oceľovou konštrukciou, D+M</t>
  </si>
  <si>
    <t>1604211295</t>
  </si>
  <si>
    <t>67</t>
  </si>
  <si>
    <t>998767201</t>
  </si>
  <si>
    <t>Presun hmôt pre kovové stavebné doplnkové konštrukcie v objektoch výšky do 6 m</t>
  </si>
  <si>
    <t>CS CENEKON 2019 01</t>
  </si>
  <si>
    <t>-503941193</t>
  </si>
  <si>
    <t>776</t>
  </si>
  <si>
    <t>Podlahy povlakové</t>
  </si>
  <si>
    <t>776420010.S</t>
  </si>
  <si>
    <t>Lepenie podlahových soklov z PVC</t>
  </si>
  <si>
    <t>132</t>
  </si>
  <si>
    <t>69</t>
  </si>
  <si>
    <t>284110002100.S</t>
  </si>
  <si>
    <t>Podlaha PVC homogénna, hrúbka do 2,5 mm</t>
  </si>
  <si>
    <t>134</t>
  </si>
  <si>
    <t>776541100.S</t>
  </si>
  <si>
    <t>Lepenie povlakových podláh PVC heterogénnych v pásoch</t>
  </si>
  <si>
    <t>136</t>
  </si>
  <si>
    <t>71</t>
  </si>
  <si>
    <t>284110000110.S</t>
  </si>
  <si>
    <t>Podlaha PVC heterogénna, hrúbka do 4,0 mm</t>
  </si>
  <si>
    <t>138</t>
  </si>
  <si>
    <t>776551830.S</t>
  </si>
  <si>
    <t>Odstránenie povlakových podláh voľne položených,  -0,00100t</t>
  </si>
  <si>
    <t>140</t>
  </si>
  <si>
    <t>73</t>
  </si>
  <si>
    <t>998776201.S</t>
  </si>
  <si>
    <t>Presun hmôt pre podlahy povlakové v objektoch výšky do 6 m</t>
  </si>
  <si>
    <t>142</t>
  </si>
  <si>
    <t>783</t>
  </si>
  <si>
    <t>Nátery</t>
  </si>
  <si>
    <t>783101812.S</t>
  </si>
  <si>
    <t>Odstránenie starých náterov z oceľových konštrukcií ťažkých A oceľovou kefou</t>
  </si>
  <si>
    <t>144</t>
  </si>
  <si>
    <t>75</t>
  </si>
  <si>
    <t>783226100.S</t>
  </si>
  <si>
    <t>Nátery kov.stav.doplnk.konštr. syntetické na vzduchu schnúce základný - 35µm</t>
  </si>
  <si>
    <t>146</t>
  </si>
  <si>
    <t>783626000.S</t>
  </si>
  <si>
    <t>Nátery stolárskych výrobkov syntetické lazurovacím lakom napustením</t>
  </si>
  <si>
    <t>148</t>
  </si>
  <si>
    <t>77</t>
  </si>
  <si>
    <t>783626200.S</t>
  </si>
  <si>
    <t>Nátery stolárskych výrobkov syntetické lazurovacím lakom 2x lakovaním</t>
  </si>
  <si>
    <t>150</t>
  </si>
  <si>
    <t>783782404.S</t>
  </si>
  <si>
    <t>Nátery tesárskych konštrukcií, povrchová impregnácia proti drevokaznému hmyzu, hubám a plesniam, jednonásobná</t>
  </si>
  <si>
    <t>152</t>
  </si>
  <si>
    <t>784</t>
  </si>
  <si>
    <t>Maľby</t>
  </si>
  <si>
    <t>79</t>
  </si>
  <si>
    <t>784410100.S</t>
  </si>
  <si>
    <t>Penetrovanie jednonásobné jemnozrnných podkladov výšky do 3,80 m</t>
  </si>
  <si>
    <t>154</t>
  </si>
  <si>
    <t>784418011.S</t>
  </si>
  <si>
    <t>Zakrývanie otvorov, podláh a zariadení fóliou v miestnostiach alebo na schodisku</t>
  </si>
  <si>
    <t>156</t>
  </si>
  <si>
    <t>81</t>
  </si>
  <si>
    <t>784418012.S</t>
  </si>
  <si>
    <t>Zakrývanie podláh a zariadení papierom v miestnostiach alebo na schodisku</t>
  </si>
  <si>
    <t>158</t>
  </si>
  <si>
    <t>784452271</t>
  </si>
  <si>
    <t>Maľby z maliarskych zmesí Primalex Polar, ručne nanášané dvojnásobné základné na podklad jemnozrnný výšky do 3,80 m</t>
  </si>
  <si>
    <t>160</t>
  </si>
  <si>
    <t>Práce a dodávky M</t>
  </si>
  <si>
    <t>21-M</t>
  </si>
  <si>
    <t>Elektromontáže</t>
  </si>
  <si>
    <t>83</t>
  </si>
  <si>
    <t>210010001.R</t>
  </si>
  <si>
    <t>Demontáž pôvodnej elektroinštalácie (svietidlá, zásuvky, vypínače, kabeláž na povrchu)</t>
  </si>
  <si>
    <t>162</t>
  </si>
  <si>
    <t>210010002.R</t>
  </si>
  <si>
    <t>Montáž a dodávka vnútorných silnoprúdových rozvodov (kabeláž, PVC trubky, vypínače, zásuvky, svietidlá a revízna správa)</t>
  </si>
  <si>
    <t>164</t>
  </si>
  <si>
    <t>002 - Rekonštrukcia fasády SOP Veľké Blahovo</t>
  </si>
  <si>
    <t xml:space="preserve">    6 - Úpravy povrchov, podlahy, osadenie</t>
  </si>
  <si>
    <t xml:space="preserve">    99 - Presun hmôt HSV</t>
  </si>
  <si>
    <t xml:space="preserve">    762 - Konštrukcie tesárske</t>
  </si>
  <si>
    <t xml:space="preserve">    764 - Konštrukcie klampiarske</t>
  </si>
  <si>
    <t>Úpravy povrchov, podlahy, osadenie</t>
  </si>
  <si>
    <t>620991121.S</t>
  </si>
  <si>
    <t>Zakrývanie výplní vonkajších otvorov s rámami a zárubňami, zábradlí, oplechovania, atď. zhotovené z lešenia akýmkoľvek spôsobom</t>
  </si>
  <si>
    <t>622464221</t>
  </si>
  <si>
    <t>Vonkajšia omietka stien tenkovrstvová BAUMIT, silikátová, Baumit SilikatTop, škrabaná, hr. 1,5 mm</t>
  </si>
  <si>
    <t>622466121</t>
  </si>
  <si>
    <t>Príprava vonkajšieho podkladu stien BAUMIT, hĺbkový základ MultiPrimer</t>
  </si>
  <si>
    <t>625251522</t>
  </si>
  <si>
    <t>Kontaktný zatepľovací systém hr. 50 mm BAUMIT PRO - štandardné riešenie (biely EPS-F), skrutkovacie kotvy</t>
  </si>
  <si>
    <t>941955001.S</t>
  </si>
  <si>
    <t>Lešenie ľahké pracovné pomocné, s výškou lešeňovej podlahy do 1,20 m</t>
  </si>
  <si>
    <t>941955002.S</t>
  </si>
  <si>
    <t>Lešenie ľahké pracovné pomocné s výškou lešeňovej podlahy nad 1,20 do 1,90 m</t>
  </si>
  <si>
    <t>941955003.S</t>
  </si>
  <si>
    <t>Lešenie ľahké pracovné pomocné s výškou lešeňovej podlahy nad 1,90 do 2,50 m</t>
  </si>
  <si>
    <t>953945103</t>
  </si>
  <si>
    <t>BAUMIT Soklový profil SL 5 (hliníkový)</t>
  </si>
  <si>
    <t>953995113</t>
  </si>
  <si>
    <t>BAUMIT Rohová lišta z PVC</t>
  </si>
  <si>
    <t>953995411.S</t>
  </si>
  <si>
    <t>Nadokenný profil so skrytou okapničkou</t>
  </si>
  <si>
    <t>953996121</t>
  </si>
  <si>
    <t>PCI okenný APU profil s integrovanou tkaninou</t>
  </si>
  <si>
    <t>99</t>
  </si>
  <si>
    <t>Presun hmôt HSV</t>
  </si>
  <si>
    <t>999281111.S</t>
  </si>
  <si>
    <t>Presun hmôt pre opravy a údržbu objektov vrátane vonkajších plášťov výšky do 25 m</t>
  </si>
  <si>
    <t>762</t>
  </si>
  <si>
    <t>Konštrukcie tesárske</t>
  </si>
  <si>
    <t>762431221.S</t>
  </si>
  <si>
    <t>Montáž obloženia stien doskami z drevovláknitých hmôt tvrdými drevotrieskovými na pero a drážku</t>
  </si>
  <si>
    <t>607260000300.S</t>
  </si>
  <si>
    <t>Doska OSB nebrúsená hr. 18 mm</t>
  </si>
  <si>
    <t>762431500.S</t>
  </si>
  <si>
    <t>Montáž obloženia stien, podkladový rošt</t>
  </si>
  <si>
    <t>605110000100.S</t>
  </si>
  <si>
    <t>Dosky a fošne zo smreku neopracované neomietané akosť I hr. 40-50 mm, š. 60-130 mm</t>
  </si>
  <si>
    <t>762495000.S</t>
  </si>
  <si>
    <t>Spojovacie prostriedky pre olištovanie škár, obloženie stropov, strešných podhľadov a stien - klince, závrtky</t>
  </si>
  <si>
    <t>998762202.S</t>
  </si>
  <si>
    <t>Presun hmôt pre konštrukcie tesárske v objektoch výšky do 12 m</t>
  </si>
  <si>
    <t>764</t>
  </si>
  <si>
    <t>Konštrukcie klampiarske</t>
  </si>
  <si>
    <t>764410710.S</t>
  </si>
  <si>
    <t>Oplechovanie parapetov z hliníkového farebného Al plechu, vrátane rohov r.š. 100 mm</t>
  </si>
  <si>
    <t>998764201.S</t>
  </si>
  <si>
    <t>Presun hmôt pre konštrukcie klampiarske v objektoch výšky do 6 m</t>
  </si>
  <si>
    <t>766411821.S</t>
  </si>
  <si>
    <t>Demontáž obloženia stien panelmi, palub. doskami,  -0,01098t</t>
  </si>
  <si>
    <t>766411822.S</t>
  </si>
  <si>
    <t>Demontáž obloženia stien panelmi, podkladových roštov,  -0,00800t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</si>
</sst>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>
      <selection activeCell="L84" sqref="L8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87" t="s">
        <v>5</v>
      </c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>
      <c r="B5" s="16"/>
      <c r="D5" s="20" t="s">
        <v>12</v>
      </c>
      <c r="K5" s="19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R5" s="16"/>
      <c r="BE5" s="177" t="s">
        <v>13</v>
      </c>
      <c r="BS5" s="13" t="s">
        <v>6</v>
      </c>
    </row>
    <row r="6" spans="1:74" ht="36.950000000000003" customHeight="1">
      <c r="B6" s="16"/>
      <c r="D6" s="22" t="s">
        <v>14</v>
      </c>
      <c r="K6" s="199" t="s">
        <v>15</v>
      </c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K6" s="188"/>
      <c r="AL6" s="188"/>
      <c r="AM6" s="188"/>
      <c r="AN6" s="188"/>
      <c r="AO6" s="188"/>
      <c r="AR6" s="16"/>
      <c r="BE6" s="178"/>
      <c r="BS6" s="13" t="s">
        <v>6</v>
      </c>
    </row>
    <row r="7" spans="1:74" ht="12" customHeight="1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78"/>
      <c r="BS7" s="13" t="s">
        <v>6</v>
      </c>
    </row>
    <row r="8" spans="1:74" ht="12" customHeight="1">
      <c r="B8" s="16"/>
      <c r="D8" s="23" t="s">
        <v>18</v>
      </c>
      <c r="K8" s="21" t="s">
        <v>19</v>
      </c>
      <c r="AK8" s="23" t="s">
        <v>20</v>
      </c>
      <c r="AN8" s="24"/>
      <c r="AR8" s="16"/>
      <c r="BE8" s="178"/>
      <c r="BS8" s="13" t="s">
        <v>6</v>
      </c>
    </row>
    <row r="9" spans="1:74" ht="14.45" customHeight="1">
      <c r="B9" s="16"/>
      <c r="AR9" s="16"/>
      <c r="BE9" s="178"/>
      <c r="BS9" s="13" t="s">
        <v>6</v>
      </c>
    </row>
    <row r="10" spans="1:74" ht="12" customHeight="1">
      <c r="B10" s="16"/>
      <c r="D10" s="23" t="s">
        <v>21</v>
      </c>
      <c r="AK10" s="23" t="s">
        <v>22</v>
      </c>
      <c r="AN10" s="21" t="s">
        <v>1</v>
      </c>
      <c r="AR10" s="16"/>
      <c r="BE10" s="178"/>
      <c r="BS10" s="13" t="s">
        <v>6</v>
      </c>
    </row>
    <row r="11" spans="1:74" ht="18.399999999999999" customHeight="1">
      <c r="B11" s="16"/>
      <c r="E11" s="21" t="s">
        <v>19</v>
      </c>
      <c r="AK11" s="23" t="s">
        <v>23</v>
      </c>
      <c r="AN11" s="21" t="s">
        <v>1</v>
      </c>
      <c r="AR11" s="16"/>
      <c r="BE11" s="178"/>
      <c r="BS11" s="13" t="s">
        <v>6</v>
      </c>
    </row>
    <row r="12" spans="1:74" ht="6.95" customHeight="1">
      <c r="B12" s="16"/>
      <c r="AR12" s="16"/>
      <c r="BE12" s="178"/>
      <c r="BS12" s="13" t="s">
        <v>6</v>
      </c>
    </row>
    <row r="13" spans="1:74" ht="12" customHeight="1">
      <c r="B13" s="16"/>
      <c r="D13" s="23" t="s">
        <v>24</v>
      </c>
      <c r="AK13" s="23" t="s">
        <v>22</v>
      </c>
      <c r="AN13" s="25" t="s">
        <v>25</v>
      </c>
      <c r="AR13" s="16"/>
      <c r="BE13" s="178"/>
      <c r="BS13" s="13" t="s">
        <v>6</v>
      </c>
    </row>
    <row r="14" spans="1:74" ht="12.75">
      <c r="B14" s="16"/>
      <c r="E14" s="200" t="s">
        <v>25</v>
      </c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  <c r="Y14" s="201"/>
      <c r="Z14" s="201"/>
      <c r="AA14" s="201"/>
      <c r="AB14" s="201"/>
      <c r="AC14" s="201"/>
      <c r="AD14" s="201"/>
      <c r="AE14" s="201"/>
      <c r="AF14" s="201"/>
      <c r="AG14" s="201"/>
      <c r="AH14" s="201"/>
      <c r="AI14" s="201"/>
      <c r="AJ14" s="201"/>
      <c r="AK14" s="23" t="s">
        <v>23</v>
      </c>
      <c r="AN14" s="25" t="s">
        <v>25</v>
      </c>
      <c r="AR14" s="16"/>
      <c r="BE14" s="178"/>
      <c r="BS14" s="13" t="s">
        <v>6</v>
      </c>
    </row>
    <row r="15" spans="1:74" ht="6.95" customHeight="1">
      <c r="B15" s="16"/>
      <c r="AR15" s="16"/>
      <c r="BE15" s="178"/>
      <c r="BS15" s="13" t="s">
        <v>3</v>
      </c>
    </row>
    <row r="16" spans="1:74" ht="12" customHeight="1">
      <c r="B16" s="16"/>
      <c r="D16" s="23" t="s">
        <v>26</v>
      </c>
      <c r="AK16" s="23" t="s">
        <v>22</v>
      </c>
      <c r="AN16" s="21" t="s">
        <v>1</v>
      </c>
      <c r="AR16" s="16"/>
      <c r="BE16" s="178"/>
      <c r="BS16" s="13" t="s">
        <v>3</v>
      </c>
    </row>
    <row r="17" spans="2:71" ht="18.399999999999999" customHeight="1">
      <c r="B17" s="16"/>
      <c r="E17" s="21" t="s">
        <v>19</v>
      </c>
      <c r="AK17" s="23" t="s">
        <v>23</v>
      </c>
      <c r="AN17" s="21" t="s">
        <v>1</v>
      </c>
      <c r="AR17" s="16"/>
      <c r="BE17" s="178"/>
      <c r="BS17" s="13" t="s">
        <v>27</v>
      </c>
    </row>
    <row r="18" spans="2:71" ht="6.95" customHeight="1">
      <c r="B18" s="16"/>
      <c r="AR18" s="16"/>
      <c r="BE18" s="178"/>
      <c r="BS18" s="13" t="s">
        <v>6</v>
      </c>
    </row>
    <row r="19" spans="2:71" ht="12" customHeight="1">
      <c r="B19" s="16"/>
      <c r="D19" s="23" t="s">
        <v>28</v>
      </c>
      <c r="AK19" s="23" t="s">
        <v>22</v>
      </c>
      <c r="AN19" s="21" t="s">
        <v>1</v>
      </c>
      <c r="AR19" s="16"/>
      <c r="BE19" s="178"/>
      <c r="BS19" s="13" t="s">
        <v>6</v>
      </c>
    </row>
    <row r="20" spans="2:71" ht="18.399999999999999" customHeight="1">
      <c r="B20" s="16"/>
      <c r="E20" s="21" t="s">
        <v>19</v>
      </c>
      <c r="AK20" s="23" t="s">
        <v>23</v>
      </c>
      <c r="AN20" s="21" t="s">
        <v>1</v>
      </c>
      <c r="AR20" s="16"/>
      <c r="BE20" s="178"/>
      <c r="BS20" s="13" t="s">
        <v>27</v>
      </c>
    </row>
    <row r="21" spans="2:71" ht="6.95" customHeight="1">
      <c r="B21" s="16"/>
      <c r="AR21" s="16"/>
      <c r="BE21" s="178"/>
    </row>
    <row r="22" spans="2:71" ht="12" customHeight="1">
      <c r="B22" s="16"/>
      <c r="D22" s="23" t="s">
        <v>29</v>
      </c>
      <c r="AR22" s="16"/>
      <c r="BE22" s="178"/>
    </row>
    <row r="23" spans="2:71" ht="16.5" customHeight="1">
      <c r="B23" s="16"/>
      <c r="E23" s="202" t="s">
        <v>1</v>
      </c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202"/>
      <c r="AA23" s="202"/>
      <c r="AB23" s="202"/>
      <c r="AC23" s="202"/>
      <c r="AD23" s="202"/>
      <c r="AE23" s="202"/>
      <c r="AF23" s="202"/>
      <c r="AG23" s="202"/>
      <c r="AH23" s="202"/>
      <c r="AI23" s="202"/>
      <c r="AJ23" s="202"/>
      <c r="AK23" s="202"/>
      <c r="AL23" s="202"/>
      <c r="AM23" s="202"/>
      <c r="AN23" s="202"/>
      <c r="AR23" s="16"/>
      <c r="BE23" s="178"/>
    </row>
    <row r="24" spans="2:71" ht="6.95" customHeight="1">
      <c r="B24" s="16"/>
      <c r="AR24" s="16"/>
      <c r="BE24" s="178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78"/>
    </row>
    <row r="26" spans="2:71" s="1" customFormat="1" ht="25.9" customHeight="1">
      <c r="B26" s="28"/>
      <c r="D26" s="29" t="s">
        <v>30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0">
        <f>ROUND(AG94,2)</f>
        <v>0</v>
      </c>
      <c r="AL26" s="181"/>
      <c r="AM26" s="181"/>
      <c r="AN26" s="181"/>
      <c r="AO26" s="181"/>
      <c r="AR26" s="28"/>
      <c r="BE26" s="178"/>
    </row>
    <row r="27" spans="2:71" s="1" customFormat="1" ht="6.95" customHeight="1">
      <c r="B27" s="28"/>
      <c r="AR27" s="28"/>
      <c r="BE27" s="178"/>
    </row>
    <row r="28" spans="2:71" s="1" customFormat="1" ht="12.75">
      <c r="B28" s="28"/>
      <c r="L28" s="203" t="s">
        <v>31</v>
      </c>
      <c r="M28" s="203"/>
      <c r="N28" s="203"/>
      <c r="O28" s="203"/>
      <c r="P28" s="203"/>
      <c r="W28" s="203" t="s">
        <v>32</v>
      </c>
      <c r="X28" s="203"/>
      <c r="Y28" s="203"/>
      <c r="Z28" s="203"/>
      <c r="AA28" s="203"/>
      <c r="AB28" s="203"/>
      <c r="AC28" s="203"/>
      <c r="AD28" s="203"/>
      <c r="AE28" s="203"/>
      <c r="AK28" s="203" t="s">
        <v>33</v>
      </c>
      <c r="AL28" s="203"/>
      <c r="AM28" s="203"/>
      <c r="AN28" s="203"/>
      <c r="AO28" s="203"/>
      <c r="AR28" s="28"/>
      <c r="BE28" s="178"/>
    </row>
    <row r="29" spans="2:71" s="2" customFormat="1" ht="14.45" customHeight="1">
      <c r="B29" s="32"/>
      <c r="D29" s="23" t="s">
        <v>34</v>
      </c>
      <c r="F29" s="23" t="s">
        <v>35</v>
      </c>
      <c r="L29" s="204">
        <v>0.2</v>
      </c>
      <c r="M29" s="183"/>
      <c r="N29" s="183"/>
      <c r="O29" s="183"/>
      <c r="P29" s="183"/>
      <c r="W29" s="182">
        <f>ROUND(AZ94, 2)</f>
        <v>0</v>
      </c>
      <c r="X29" s="183"/>
      <c r="Y29" s="183"/>
      <c r="Z29" s="183"/>
      <c r="AA29" s="183"/>
      <c r="AB29" s="183"/>
      <c r="AC29" s="183"/>
      <c r="AD29" s="183"/>
      <c r="AE29" s="183"/>
      <c r="AK29" s="182">
        <f>ROUND(AV94, 2)</f>
        <v>0</v>
      </c>
      <c r="AL29" s="183"/>
      <c r="AM29" s="183"/>
      <c r="AN29" s="183"/>
      <c r="AO29" s="183"/>
      <c r="AR29" s="32"/>
      <c r="BE29" s="179"/>
    </row>
    <row r="30" spans="2:71" s="2" customFormat="1" ht="14.45" customHeight="1">
      <c r="B30" s="32"/>
      <c r="F30" s="23" t="s">
        <v>36</v>
      </c>
      <c r="L30" s="204">
        <v>0.2</v>
      </c>
      <c r="M30" s="183"/>
      <c r="N30" s="183"/>
      <c r="O30" s="183"/>
      <c r="P30" s="183"/>
      <c r="W30" s="182">
        <f>ROUND(BA94, 2)</f>
        <v>0</v>
      </c>
      <c r="X30" s="183"/>
      <c r="Y30" s="183"/>
      <c r="Z30" s="183"/>
      <c r="AA30" s="183"/>
      <c r="AB30" s="183"/>
      <c r="AC30" s="183"/>
      <c r="AD30" s="183"/>
      <c r="AE30" s="183"/>
      <c r="AK30" s="182">
        <f>ROUND(AW94, 2)</f>
        <v>0</v>
      </c>
      <c r="AL30" s="183"/>
      <c r="AM30" s="183"/>
      <c r="AN30" s="183"/>
      <c r="AO30" s="183"/>
      <c r="AR30" s="32"/>
      <c r="BE30" s="179"/>
    </row>
    <row r="31" spans="2:71" s="2" customFormat="1" ht="14.45" hidden="1" customHeight="1">
      <c r="B31" s="32"/>
      <c r="F31" s="23" t="s">
        <v>37</v>
      </c>
      <c r="L31" s="204">
        <v>0.2</v>
      </c>
      <c r="M31" s="183"/>
      <c r="N31" s="183"/>
      <c r="O31" s="183"/>
      <c r="P31" s="183"/>
      <c r="W31" s="182">
        <f>ROUND(BB94, 2)</f>
        <v>0</v>
      </c>
      <c r="X31" s="183"/>
      <c r="Y31" s="183"/>
      <c r="Z31" s="183"/>
      <c r="AA31" s="183"/>
      <c r="AB31" s="183"/>
      <c r="AC31" s="183"/>
      <c r="AD31" s="183"/>
      <c r="AE31" s="183"/>
      <c r="AK31" s="182">
        <v>0</v>
      </c>
      <c r="AL31" s="183"/>
      <c r="AM31" s="183"/>
      <c r="AN31" s="183"/>
      <c r="AO31" s="183"/>
      <c r="AR31" s="32"/>
      <c r="BE31" s="179"/>
    </row>
    <row r="32" spans="2:71" s="2" customFormat="1" ht="14.45" hidden="1" customHeight="1">
      <c r="B32" s="32"/>
      <c r="F32" s="23" t="s">
        <v>38</v>
      </c>
      <c r="L32" s="204">
        <v>0.2</v>
      </c>
      <c r="M32" s="183"/>
      <c r="N32" s="183"/>
      <c r="O32" s="183"/>
      <c r="P32" s="183"/>
      <c r="W32" s="182">
        <f>ROUND(BC94, 2)</f>
        <v>0</v>
      </c>
      <c r="X32" s="183"/>
      <c r="Y32" s="183"/>
      <c r="Z32" s="183"/>
      <c r="AA32" s="183"/>
      <c r="AB32" s="183"/>
      <c r="AC32" s="183"/>
      <c r="AD32" s="183"/>
      <c r="AE32" s="183"/>
      <c r="AK32" s="182">
        <v>0</v>
      </c>
      <c r="AL32" s="183"/>
      <c r="AM32" s="183"/>
      <c r="AN32" s="183"/>
      <c r="AO32" s="183"/>
      <c r="AR32" s="32"/>
      <c r="BE32" s="179"/>
    </row>
    <row r="33" spans="2:57" s="2" customFormat="1" ht="14.45" hidden="1" customHeight="1">
      <c r="B33" s="32"/>
      <c r="F33" s="23" t="s">
        <v>39</v>
      </c>
      <c r="L33" s="204">
        <v>0</v>
      </c>
      <c r="M33" s="183"/>
      <c r="N33" s="183"/>
      <c r="O33" s="183"/>
      <c r="P33" s="183"/>
      <c r="W33" s="182">
        <f>ROUND(BD94, 2)</f>
        <v>0</v>
      </c>
      <c r="X33" s="183"/>
      <c r="Y33" s="183"/>
      <c r="Z33" s="183"/>
      <c r="AA33" s="183"/>
      <c r="AB33" s="183"/>
      <c r="AC33" s="183"/>
      <c r="AD33" s="183"/>
      <c r="AE33" s="183"/>
      <c r="AK33" s="182">
        <v>0</v>
      </c>
      <c r="AL33" s="183"/>
      <c r="AM33" s="183"/>
      <c r="AN33" s="183"/>
      <c r="AO33" s="183"/>
      <c r="AR33" s="32"/>
      <c r="BE33" s="179"/>
    </row>
    <row r="34" spans="2:57" s="1" customFormat="1" ht="6.95" customHeight="1">
      <c r="B34" s="28"/>
      <c r="AR34" s="28"/>
      <c r="BE34" s="178"/>
    </row>
    <row r="35" spans="2:57" s="1" customFormat="1" ht="25.9" customHeight="1">
      <c r="B35" s="28"/>
      <c r="C35" s="33"/>
      <c r="D35" s="34" t="s">
        <v>40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41</v>
      </c>
      <c r="U35" s="35"/>
      <c r="V35" s="35"/>
      <c r="W35" s="35"/>
      <c r="X35" s="208" t="s">
        <v>42</v>
      </c>
      <c r="Y35" s="185"/>
      <c r="Z35" s="185"/>
      <c r="AA35" s="185"/>
      <c r="AB35" s="185"/>
      <c r="AC35" s="35"/>
      <c r="AD35" s="35"/>
      <c r="AE35" s="35"/>
      <c r="AF35" s="35"/>
      <c r="AG35" s="35"/>
      <c r="AH35" s="35"/>
      <c r="AI35" s="35"/>
      <c r="AJ35" s="35"/>
      <c r="AK35" s="184">
        <f>SUM(AK26:AK33)</f>
        <v>0</v>
      </c>
      <c r="AL35" s="185"/>
      <c r="AM35" s="185"/>
      <c r="AN35" s="185"/>
      <c r="AO35" s="186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43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44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8"/>
      <c r="D60" s="39" t="s">
        <v>45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46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45</v>
      </c>
      <c r="AI60" s="30"/>
      <c r="AJ60" s="30"/>
      <c r="AK60" s="30"/>
      <c r="AL60" s="30"/>
      <c r="AM60" s="39" t="s">
        <v>46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8"/>
      <c r="D64" s="37" t="s">
        <v>47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48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8"/>
      <c r="D75" s="39" t="s">
        <v>45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46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45</v>
      </c>
      <c r="AI75" s="30"/>
      <c r="AJ75" s="30"/>
      <c r="AK75" s="30"/>
      <c r="AL75" s="30"/>
      <c r="AM75" s="39" t="s">
        <v>46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>
      <c r="B82" s="28"/>
      <c r="C82" s="17" t="s">
        <v>49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4"/>
      <c r="C84" s="23" t="s">
        <v>12</v>
      </c>
      <c r="AR84" s="44"/>
    </row>
    <row r="85" spans="1:91" s="4" customFormat="1" ht="36.950000000000003" customHeight="1">
      <c r="B85" s="45"/>
      <c r="C85" s="46" t="s">
        <v>14</v>
      </c>
      <c r="L85" s="195" t="str">
        <f>K6</f>
        <v>Rekonštrukcia interiérov SOP Veľké Blahovo</v>
      </c>
      <c r="M85" s="196"/>
      <c r="N85" s="196"/>
      <c r="O85" s="196"/>
      <c r="P85" s="196"/>
      <c r="Q85" s="196"/>
      <c r="R85" s="196"/>
      <c r="S85" s="196"/>
      <c r="T85" s="196"/>
      <c r="U85" s="196"/>
      <c r="V85" s="196"/>
      <c r="W85" s="196"/>
      <c r="X85" s="196"/>
      <c r="Y85" s="196"/>
      <c r="Z85" s="196"/>
      <c r="AA85" s="196"/>
      <c r="AB85" s="196"/>
      <c r="AC85" s="196"/>
      <c r="AD85" s="196"/>
      <c r="AE85" s="196"/>
      <c r="AF85" s="196"/>
      <c r="AG85" s="196"/>
      <c r="AH85" s="196"/>
      <c r="AI85" s="196"/>
      <c r="AJ85" s="196"/>
      <c r="AK85" s="196"/>
      <c r="AL85" s="196"/>
      <c r="AM85" s="196"/>
      <c r="AN85" s="196"/>
      <c r="AO85" s="196"/>
      <c r="AR85" s="45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18</v>
      </c>
      <c r="L87" s="47" t="str">
        <f>IF(K8="","",K8)</f>
        <v xml:space="preserve"> </v>
      </c>
      <c r="AI87" s="23" t="s">
        <v>20</v>
      </c>
      <c r="AM87" s="197" t="str">
        <f>IF(AN8= "","",AN8)</f>
        <v/>
      </c>
      <c r="AN87" s="197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3" t="s">
        <v>21</v>
      </c>
      <c r="L89" s="3" t="str">
        <f>IF(E11= "","",E11)</f>
        <v xml:space="preserve"> </v>
      </c>
      <c r="AI89" s="23" t="s">
        <v>26</v>
      </c>
      <c r="AM89" s="193" t="str">
        <f>IF(E17="","",E17)</f>
        <v xml:space="preserve"> </v>
      </c>
      <c r="AN89" s="194"/>
      <c r="AO89" s="194"/>
      <c r="AP89" s="194"/>
      <c r="AR89" s="28"/>
      <c r="AS89" s="189" t="s">
        <v>50</v>
      </c>
      <c r="AT89" s="190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8"/>
      <c r="C90" s="23" t="s">
        <v>24</v>
      </c>
      <c r="L90" s="3" t="str">
        <f>IF(E14= "Vyplň údaj","",E14)</f>
        <v/>
      </c>
      <c r="AI90" s="23" t="s">
        <v>28</v>
      </c>
      <c r="AM90" s="193" t="str">
        <f>IF(E20="","",E20)</f>
        <v xml:space="preserve"> </v>
      </c>
      <c r="AN90" s="194"/>
      <c r="AO90" s="194"/>
      <c r="AP90" s="194"/>
      <c r="AR90" s="28"/>
      <c r="AS90" s="191"/>
      <c r="AT90" s="192"/>
      <c r="AU90" s="51"/>
      <c r="AV90" s="51"/>
      <c r="AW90" s="51"/>
      <c r="AX90" s="51"/>
      <c r="AY90" s="51"/>
      <c r="AZ90" s="51"/>
      <c r="BA90" s="51"/>
      <c r="BB90" s="51"/>
      <c r="BC90" s="51"/>
      <c r="BD90" s="52"/>
    </row>
    <row r="91" spans="1:91" s="1" customFormat="1" ht="10.9" customHeight="1">
      <c r="B91" s="28"/>
      <c r="AR91" s="28"/>
      <c r="AS91" s="191"/>
      <c r="AT91" s="192"/>
      <c r="AU91" s="51"/>
      <c r="AV91" s="51"/>
      <c r="AW91" s="51"/>
      <c r="AX91" s="51"/>
      <c r="AY91" s="51"/>
      <c r="AZ91" s="51"/>
      <c r="BA91" s="51"/>
      <c r="BB91" s="51"/>
      <c r="BC91" s="51"/>
      <c r="BD91" s="52"/>
    </row>
    <row r="92" spans="1:91" s="1" customFormat="1" ht="29.25" customHeight="1">
      <c r="B92" s="28"/>
      <c r="C92" s="205" t="s">
        <v>51</v>
      </c>
      <c r="D92" s="206"/>
      <c r="E92" s="206"/>
      <c r="F92" s="206"/>
      <c r="G92" s="206"/>
      <c r="H92" s="53"/>
      <c r="I92" s="207" t="s">
        <v>52</v>
      </c>
      <c r="J92" s="206"/>
      <c r="K92" s="206"/>
      <c r="L92" s="206"/>
      <c r="M92" s="206"/>
      <c r="N92" s="206"/>
      <c r="O92" s="206"/>
      <c r="P92" s="206"/>
      <c r="Q92" s="206"/>
      <c r="R92" s="206"/>
      <c r="S92" s="206"/>
      <c r="T92" s="206"/>
      <c r="U92" s="206"/>
      <c r="V92" s="206"/>
      <c r="W92" s="206"/>
      <c r="X92" s="206"/>
      <c r="Y92" s="206"/>
      <c r="Z92" s="206"/>
      <c r="AA92" s="206"/>
      <c r="AB92" s="206"/>
      <c r="AC92" s="206"/>
      <c r="AD92" s="206"/>
      <c r="AE92" s="206"/>
      <c r="AF92" s="206"/>
      <c r="AG92" s="209" t="s">
        <v>53</v>
      </c>
      <c r="AH92" s="206"/>
      <c r="AI92" s="206"/>
      <c r="AJ92" s="206"/>
      <c r="AK92" s="206"/>
      <c r="AL92" s="206"/>
      <c r="AM92" s="206"/>
      <c r="AN92" s="207" t="s">
        <v>54</v>
      </c>
      <c r="AO92" s="206"/>
      <c r="AP92" s="210"/>
      <c r="AQ92" s="54" t="s">
        <v>55</v>
      </c>
      <c r="AR92" s="28"/>
      <c r="AS92" s="55" t="s">
        <v>56</v>
      </c>
      <c r="AT92" s="56" t="s">
        <v>57</v>
      </c>
      <c r="AU92" s="56" t="s">
        <v>58</v>
      </c>
      <c r="AV92" s="56" t="s">
        <v>59</v>
      </c>
      <c r="AW92" s="56" t="s">
        <v>60</v>
      </c>
      <c r="AX92" s="56" t="s">
        <v>61</v>
      </c>
      <c r="AY92" s="56" t="s">
        <v>62</v>
      </c>
      <c r="AZ92" s="56" t="s">
        <v>63</v>
      </c>
      <c r="BA92" s="56" t="s">
        <v>64</v>
      </c>
      <c r="BB92" s="56" t="s">
        <v>65</v>
      </c>
      <c r="BC92" s="56" t="s">
        <v>66</v>
      </c>
      <c r="BD92" s="57" t="s">
        <v>67</v>
      </c>
    </row>
    <row r="93" spans="1:91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68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214">
        <f>ROUND(SUM(AG95:AG96),2)</f>
        <v>0</v>
      </c>
      <c r="AH94" s="214"/>
      <c r="AI94" s="214"/>
      <c r="AJ94" s="214"/>
      <c r="AK94" s="214"/>
      <c r="AL94" s="214"/>
      <c r="AM94" s="214"/>
      <c r="AN94" s="215">
        <f>SUM(AG94,AT94)</f>
        <v>0</v>
      </c>
      <c r="AO94" s="215"/>
      <c r="AP94" s="215"/>
      <c r="AQ94" s="63" t="s">
        <v>1</v>
      </c>
      <c r="AR94" s="59"/>
      <c r="AS94" s="64">
        <f>ROUND(SUM(AS95:AS96),2)</f>
        <v>0</v>
      </c>
      <c r="AT94" s="65">
        <f>ROUND(SUM(AV94:AW94),2)</f>
        <v>0</v>
      </c>
      <c r="AU94" s="66">
        <f>ROUND(SUM(AU95:AU96),5)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ROUND(SUM(AZ95:AZ96),2)</f>
        <v>0</v>
      </c>
      <c r="BA94" s="65">
        <f>ROUND(SUM(BA95:BA96),2)</f>
        <v>0</v>
      </c>
      <c r="BB94" s="65">
        <f>ROUND(SUM(BB95:BB96),2)</f>
        <v>0</v>
      </c>
      <c r="BC94" s="65">
        <f>ROUND(SUM(BC95:BC96),2)</f>
        <v>0</v>
      </c>
      <c r="BD94" s="67">
        <f>ROUND(SUM(BD95:BD96),2)</f>
        <v>0</v>
      </c>
      <c r="BS94" s="68" t="s">
        <v>69</v>
      </c>
      <c r="BT94" s="68" t="s">
        <v>70</v>
      </c>
      <c r="BU94" s="69" t="s">
        <v>71</v>
      </c>
      <c r="BV94" s="68" t="s">
        <v>72</v>
      </c>
      <c r="BW94" s="68" t="s">
        <v>4</v>
      </c>
      <c r="BX94" s="68" t="s">
        <v>73</v>
      </c>
      <c r="CL94" s="68" t="s">
        <v>1</v>
      </c>
    </row>
    <row r="95" spans="1:91" s="6" customFormat="1" ht="27" customHeight="1">
      <c r="A95" s="70" t="s">
        <v>74</v>
      </c>
      <c r="B95" s="71"/>
      <c r="C95" s="72"/>
      <c r="D95" s="213" t="s">
        <v>75</v>
      </c>
      <c r="E95" s="213"/>
      <c r="F95" s="213"/>
      <c r="G95" s="213"/>
      <c r="H95" s="213"/>
      <c r="I95" s="73"/>
      <c r="J95" s="213" t="s">
        <v>15</v>
      </c>
      <c r="K95" s="213"/>
      <c r="L95" s="213"/>
      <c r="M95" s="213"/>
      <c r="N95" s="213"/>
      <c r="O95" s="213"/>
      <c r="P95" s="213"/>
      <c r="Q95" s="213"/>
      <c r="R95" s="213"/>
      <c r="S95" s="213"/>
      <c r="T95" s="213"/>
      <c r="U95" s="213"/>
      <c r="V95" s="213"/>
      <c r="W95" s="213"/>
      <c r="X95" s="213"/>
      <c r="Y95" s="213"/>
      <c r="Z95" s="213"/>
      <c r="AA95" s="213"/>
      <c r="AB95" s="213"/>
      <c r="AC95" s="213"/>
      <c r="AD95" s="213"/>
      <c r="AE95" s="213"/>
      <c r="AF95" s="213"/>
      <c r="AG95" s="211">
        <f>'001 - Rekonštrukcia inter...'!J30</f>
        <v>0</v>
      </c>
      <c r="AH95" s="212"/>
      <c r="AI95" s="212"/>
      <c r="AJ95" s="212"/>
      <c r="AK95" s="212"/>
      <c r="AL95" s="212"/>
      <c r="AM95" s="212"/>
      <c r="AN95" s="211">
        <f>SUM(AG95,AT95)</f>
        <v>0</v>
      </c>
      <c r="AO95" s="212"/>
      <c r="AP95" s="212"/>
      <c r="AQ95" s="74" t="s">
        <v>76</v>
      </c>
      <c r="AR95" s="71"/>
      <c r="AS95" s="75">
        <v>0</v>
      </c>
      <c r="AT95" s="76">
        <f>ROUND(SUM(AV95:AW95),2)</f>
        <v>0</v>
      </c>
      <c r="AU95" s="77">
        <f>'001 - Rekonštrukcia inter...'!P131</f>
        <v>0</v>
      </c>
      <c r="AV95" s="76">
        <f>'001 - Rekonštrukcia inter...'!J33</f>
        <v>0</v>
      </c>
      <c r="AW95" s="76">
        <f>'001 - Rekonštrukcia inter...'!J34</f>
        <v>0</v>
      </c>
      <c r="AX95" s="76">
        <f>'001 - Rekonštrukcia inter...'!J35</f>
        <v>0</v>
      </c>
      <c r="AY95" s="76">
        <f>'001 - Rekonštrukcia inter...'!J36</f>
        <v>0</v>
      </c>
      <c r="AZ95" s="76">
        <f>'001 - Rekonštrukcia inter...'!F33</f>
        <v>0</v>
      </c>
      <c r="BA95" s="76">
        <f>'001 - Rekonštrukcia inter...'!F34</f>
        <v>0</v>
      </c>
      <c r="BB95" s="76">
        <f>'001 - Rekonštrukcia inter...'!F35</f>
        <v>0</v>
      </c>
      <c r="BC95" s="76">
        <f>'001 - Rekonštrukcia inter...'!F36</f>
        <v>0</v>
      </c>
      <c r="BD95" s="78">
        <f>'001 - Rekonštrukcia inter...'!F37</f>
        <v>0</v>
      </c>
      <c r="BT95" s="79" t="s">
        <v>77</v>
      </c>
      <c r="BV95" s="79" t="s">
        <v>72</v>
      </c>
      <c r="BW95" s="79" t="s">
        <v>78</v>
      </c>
      <c r="BX95" s="79" t="s">
        <v>4</v>
      </c>
      <c r="CL95" s="79" t="s">
        <v>1</v>
      </c>
      <c r="CM95" s="79" t="s">
        <v>70</v>
      </c>
    </row>
    <row r="96" spans="1:91" s="6" customFormat="1" ht="27" customHeight="1">
      <c r="A96" s="70" t="s">
        <v>74</v>
      </c>
      <c r="B96" s="71"/>
      <c r="C96" s="72"/>
      <c r="D96" s="213" t="s">
        <v>79</v>
      </c>
      <c r="E96" s="213"/>
      <c r="F96" s="213"/>
      <c r="G96" s="213"/>
      <c r="H96" s="213"/>
      <c r="I96" s="73"/>
      <c r="J96" s="213" t="s">
        <v>80</v>
      </c>
      <c r="K96" s="213"/>
      <c r="L96" s="213"/>
      <c r="M96" s="213"/>
      <c r="N96" s="213"/>
      <c r="O96" s="213"/>
      <c r="P96" s="213"/>
      <c r="Q96" s="213"/>
      <c r="R96" s="213"/>
      <c r="S96" s="213"/>
      <c r="T96" s="213"/>
      <c r="U96" s="213"/>
      <c r="V96" s="213"/>
      <c r="W96" s="213"/>
      <c r="X96" s="213"/>
      <c r="Y96" s="213"/>
      <c r="Z96" s="213"/>
      <c r="AA96" s="213"/>
      <c r="AB96" s="213"/>
      <c r="AC96" s="213"/>
      <c r="AD96" s="213"/>
      <c r="AE96" s="213"/>
      <c r="AF96" s="213"/>
      <c r="AG96" s="211">
        <f>'002 - Rekonštrukcia fasád...'!J30</f>
        <v>0</v>
      </c>
      <c r="AH96" s="212"/>
      <c r="AI96" s="212"/>
      <c r="AJ96" s="212"/>
      <c r="AK96" s="212"/>
      <c r="AL96" s="212"/>
      <c r="AM96" s="212"/>
      <c r="AN96" s="211">
        <f>SUM(AG96,AT96)</f>
        <v>0</v>
      </c>
      <c r="AO96" s="212"/>
      <c r="AP96" s="212"/>
      <c r="AQ96" s="74" t="s">
        <v>76</v>
      </c>
      <c r="AR96" s="71"/>
      <c r="AS96" s="80">
        <v>0</v>
      </c>
      <c r="AT96" s="81">
        <f>ROUND(SUM(AV96:AW96),2)</f>
        <v>0</v>
      </c>
      <c r="AU96" s="82">
        <f>'002 - Rekonštrukcia fasád...'!P125</f>
        <v>0</v>
      </c>
      <c r="AV96" s="81">
        <f>'002 - Rekonštrukcia fasád...'!J33</f>
        <v>0</v>
      </c>
      <c r="AW96" s="81">
        <f>'002 - Rekonštrukcia fasád...'!J34</f>
        <v>0</v>
      </c>
      <c r="AX96" s="81">
        <f>'002 - Rekonštrukcia fasád...'!J35</f>
        <v>0</v>
      </c>
      <c r="AY96" s="81">
        <f>'002 - Rekonštrukcia fasád...'!J36</f>
        <v>0</v>
      </c>
      <c r="AZ96" s="81">
        <f>'002 - Rekonštrukcia fasád...'!F33</f>
        <v>0</v>
      </c>
      <c r="BA96" s="81">
        <f>'002 - Rekonštrukcia fasád...'!F34</f>
        <v>0</v>
      </c>
      <c r="BB96" s="81">
        <f>'002 - Rekonštrukcia fasád...'!F35</f>
        <v>0</v>
      </c>
      <c r="BC96" s="81">
        <f>'002 - Rekonštrukcia fasád...'!F36</f>
        <v>0</v>
      </c>
      <c r="BD96" s="83">
        <f>'002 - Rekonštrukcia fasád...'!F37</f>
        <v>0</v>
      </c>
      <c r="BT96" s="79" t="s">
        <v>77</v>
      </c>
      <c r="BV96" s="79" t="s">
        <v>72</v>
      </c>
      <c r="BW96" s="79" t="s">
        <v>81</v>
      </c>
      <c r="BX96" s="79" t="s">
        <v>4</v>
      </c>
      <c r="CL96" s="79" t="s">
        <v>1</v>
      </c>
      <c r="CM96" s="79" t="s">
        <v>70</v>
      </c>
    </row>
    <row r="97" spans="2:44" s="1" customFormat="1" ht="30" customHeight="1">
      <c r="B97" s="28"/>
      <c r="AR97" s="28"/>
    </row>
    <row r="98" spans="2:44" s="1" customFormat="1" ht="6.95" customHeight="1"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28"/>
    </row>
  </sheetData>
  <mergeCells count="46">
    <mergeCell ref="AN96:AP96"/>
    <mergeCell ref="AG96:AM96"/>
    <mergeCell ref="D96:H96"/>
    <mergeCell ref="J96:AF96"/>
    <mergeCell ref="AG94:AM94"/>
    <mergeCell ref="AN94:AP94"/>
    <mergeCell ref="AG92:AM92"/>
    <mergeCell ref="AN92:AP92"/>
    <mergeCell ref="AN95:AP95"/>
    <mergeCell ref="AG95:AM95"/>
    <mergeCell ref="D95:H95"/>
    <mergeCell ref="J95:AF95"/>
    <mergeCell ref="L30:P30"/>
    <mergeCell ref="L31:P31"/>
    <mergeCell ref="L32:P32"/>
    <mergeCell ref="L33:P33"/>
    <mergeCell ref="C92:G92"/>
    <mergeCell ref="I92:AF92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001 - Rekonštrukcia inter...'!C2" display="/"/>
    <hyperlink ref="A96" location="'002 - Rekonštrukcia fasád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31"/>
  <sheetViews>
    <sheetView showGridLines="0" workbookViewId="0">
      <selection activeCell="H208" sqref="H208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4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3" t="s">
        <v>78</v>
      </c>
    </row>
    <row r="3" spans="2:46" ht="6.95" customHeight="1">
      <c r="B3" s="14"/>
      <c r="C3" s="15"/>
      <c r="D3" s="15"/>
      <c r="E3" s="15"/>
      <c r="F3" s="15"/>
      <c r="G3" s="15"/>
      <c r="H3" s="15"/>
      <c r="I3" s="85"/>
      <c r="J3" s="15"/>
      <c r="K3" s="15"/>
      <c r="L3" s="16"/>
      <c r="AT3" s="13" t="s">
        <v>70</v>
      </c>
    </row>
    <row r="4" spans="2:46" ht="24.95" customHeight="1">
      <c r="B4" s="16"/>
      <c r="D4" s="17" t="s">
        <v>82</v>
      </c>
      <c r="L4" s="16"/>
      <c r="M4" s="86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16.5" customHeight="1">
      <c r="B7" s="16"/>
      <c r="E7" s="217" t="str">
        <f>'Rekapitulácia stavby'!K6</f>
        <v>Rekonštrukcia interiérov SOP Veľké Blahovo</v>
      </c>
      <c r="F7" s="218"/>
      <c r="G7" s="218"/>
      <c r="H7" s="218"/>
      <c r="L7" s="16"/>
    </row>
    <row r="8" spans="2:46" s="1" customFormat="1" ht="12" customHeight="1">
      <c r="B8" s="28"/>
      <c r="D8" s="23" t="s">
        <v>83</v>
      </c>
      <c r="I8" s="87"/>
      <c r="L8" s="28"/>
    </row>
    <row r="9" spans="2:46" s="1" customFormat="1" ht="36.950000000000003" customHeight="1">
      <c r="B9" s="28"/>
      <c r="E9" s="195" t="s">
        <v>84</v>
      </c>
      <c r="F9" s="216"/>
      <c r="G9" s="216"/>
      <c r="H9" s="216"/>
      <c r="I9" s="87"/>
      <c r="L9" s="28"/>
    </row>
    <row r="10" spans="2:46" s="1" customFormat="1">
      <c r="B10" s="28"/>
      <c r="I10" s="87"/>
      <c r="L10" s="28"/>
    </row>
    <row r="11" spans="2:46" s="1" customFormat="1" ht="12" customHeight="1">
      <c r="B11" s="28"/>
      <c r="D11" s="23" t="s">
        <v>16</v>
      </c>
      <c r="F11" s="21" t="s">
        <v>1</v>
      </c>
      <c r="I11" s="88" t="s">
        <v>17</v>
      </c>
      <c r="J11" s="21" t="s">
        <v>1</v>
      </c>
      <c r="L11" s="28"/>
    </row>
    <row r="12" spans="2:46" s="1" customFormat="1" ht="12" customHeight="1">
      <c r="B12" s="28"/>
      <c r="D12" s="23" t="s">
        <v>18</v>
      </c>
      <c r="F12" s="21" t="s">
        <v>19</v>
      </c>
      <c r="I12" s="88" t="s">
        <v>20</v>
      </c>
      <c r="J12" s="48"/>
      <c r="L12" s="28"/>
    </row>
    <row r="13" spans="2:46" s="1" customFormat="1" ht="10.9" customHeight="1">
      <c r="B13" s="28"/>
      <c r="I13" s="87"/>
      <c r="L13" s="28"/>
    </row>
    <row r="14" spans="2:46" s="1" customFormat="1" ht="12" customHeight="1">
      <c r="B14" s="28"/>
      <c r="D14" s="23" t="s">
        <v>21</v>
      </c>
      <c r="I14" s="88" t="s">
        <v>22</v>
      </c>
      <c r="J14" s="21" t="str">
        <f>IF('Rekapitulácia stavby'!AN10="","",'Rekapitulácia stavby'!AN10)</f>
        <v/>
      </c>
      <c r="L14" s="28"/>
    </row>
    <row r="15" spans="2:46" s="1" customFormat="1" ht="18" customHeight="1">
      <c r="B15" s="28"/>
      <c r="E15" s="21" t="str">
        <f>IF('Rekapitulácia stavby'!E11="","",'Rekapitulácia stavby'!E11)</f>
        <v xml:space="preserve"> </v>
      </c>
      <c r="I15" s="88" t="s">
        <v>23</v>
      </c>
      <c r="J15" s="21" t="str">
        <f>IF('Rekapitulácia stavby'!AN11="","",'Rekapitulácia stavby'!AN11)</f>
        <v/>
      </c>
      <c r="L15" s="28"/>
    </row>
    <row r="16" spans="2:46" s="1" customFormat="1" ht="6.95" customHeight="1">
      <c r="B16" s="28"/>
      <c r="I16" s="87"/>
      <c r="L16" s="28"/>
    </row>
    <row r="17" spans="2:12" s="1" customFormat="1" ht="12" customHeight="1">
      <c r="B17" s="28"/>
      <c r="D17" s="23" t="s">
        <v>24</v>
      </c>
      <c r="I17" s="88" t="s">
        <v>22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19" t="str">
        <f>'Rekapitulácia stavby'!E14</f>
        <v>Vyplň údaj</v>
      </c>
      <c r="F18" s="198"/>
      <c r="G18" s="198"/>
      <c r="H18" s="198"/>
      <c r="I18" s="88" t="s">
        <v>23</v>
      </c>
      <c r="J18" s="24" t="str">
        <f>'Rekapitulácia stavby'!AN14</f>
        <v>Vyplň údaj</v>
      </c>
      <c r="L18" s="28"/>
    </row>
    <row r="19" spans="2:12" s="1" customFormat="1" ht="6.95" customHeight="1">
      <c r="B19" s="28"/>
      <c r="I19" s="87"/>
      <c r="L19" s="28"/>
    </row>
    <row r="20" spans="2:12" s="1" customFormat="1" ht="12" customHeight="1">
      <c r="B20" s="28"/>
      <c r="D20" s="23" t="s">
        <v>26</v>
      </c>
      <c r="I20" s="88" t="s">
        <v>22</v>
      </c>
      <c r="J20" s="21" t="str">
        <f>IF('Rekapitulácia stavby'!AN16="","",'Rekapitulácia stavby'!AN16)</f>
        <v/>
      </c>
      <c r="L20" s="28"/>
    </row>
    <row r="21" spans="2:12" s="1" customFormat="1" ht="18" customHeight="1">
      <c r="B21" s="28"/>
      <c r="E21" s="21" t="str">
        <f>IF('Rekapitulácia stavby'!E17="","",'Rekapitulácia stavby'!E17)</f>
        <v xml:space="preserve"> </v>
      </c>
      <c r="I21" s="88" t="s">
        <v>23</v>
      </c>
      <c r="J21" s="21" t="str">
        <f>IF('Rekapitulácia stavby'!AN17="","",'Rekapitulácia stavby'!AN17)</f>
        <v/>
      </c>
      <c r="L21" s="28"/>
    </row>
    <row r="22" spans="2:12" s="1" customFormat="1" ht="6.95" customHeight="1">
      <c r="B22" s="28"/>
      <c r="I22" s="87"/>
      <c r="L22" s="28"/>
    </row>
    <row r="23" spans="2:12" s="1" customFormat="1" ht="12" customHeight="1">
      <c r="B23" s="28"/>
      <c r="D23" s="23" t="s">
        <v>28</v>
      </c>
      <c r="I23" s="88" t="s">
        <v>22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88" t="s">
        <v>23</v>
      </c>
      <c r="J24" s="21" t="str">
        <f>IF('Rekapitulácia stavby'!AN20="","",'Rekapitulácia stavby'!AN20)</f>
        <v/>
      </c>
      <c r="L24" s="28"/>
    </row>
    <row r="25" spans="2:12" s="1" customFormat="1" ht="6.95" customHeight="1">
      <c r="B25" s="28"/>
      <c r="I25" s="87"/>
      <c r="L25" s="28"/>
    </row>
    <row r="26" spans="2:12" s="1" customFormat="1" ht="12" customHeight="1">
      <c r="B26" s="28"/>
      <c r="D26" s="23" t="s">
        <v>29</v>
      </c>
      <c r="I26" s="87"/>
      <c r="L26" s="28"/>
    </row>
    <row r="27" spans="2:12" s="7" customFormat="1" ht="16.5" customHeight="1">
      <c r="B27" s="89"/>
      <c r="E27" s="202" t="s">
        <v>1</v>
      </c>
      <c r="F27" s="202"/>
      <c r="G27" s="202"/>
      <c r="H27" s="202"/>
      <c r="I27" s="90"/>
      <c r="L27" s="89"/>
    </row>
    <row r="28" spans="2:12" s="1" customFormat="1" ht="6.95" customHeight="1">
      <c r="B28" s="28"/>
      <c r="I28" s="87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91"/>
      <c r="J29" s="49"/>
      <c r="K29" s="49"/>
      <c r="L29" s="28"/>
    </row>
    <row r="30" spans="2:12" s="1" customFormat="1" ht="25.35" customHeight="1">
      <c r="B30" s="28"/>
      <c r="D30" s="92" t="s">
        <v>30</v>
      </c>
      <c r="I30" s="87"/>
      <c r="J30" s="62">
        <f>ROUND(J131,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91"/>
      <c r="J31" s="49"/>
      <c r="K31" s="49"/>
      <c r="L31" s="28"/>
    </row>
    <row r="32" spans="2:12" s="1" customFormat="1" ht="14.45" customHeight="1">
      <c r="B32" s="28"/>
      <c r="F32" s="31" t="s">
        <v>32</v>
      </c>
      <c r="I32" s="93" t="s">
        <v>31</v>
      </c>
      <c r="J32" s="31" t="s">
        <v>33</v>
      </c>
      <c r="L32" s="28"/>
    </row>
    <row r="33" spans="2:12" s="1" customFormat="1" ht="14.45" customHeight="1">
      <c r="B33" s="28"/>
      <c r="D33" s="94" t="s">
        <v>34</v>
      </c>
      <c r="E33" s="23" t="s">
        <v>35</v>
      </c>
      <c r="F33" s="95">
        <f>ROUND((SUM(BE131:BE230)),  2)</f>
        <v>0</v>
      </c>
      <c r="I33" s="96">
        <v>0.2</v>
      </c>
      <c r="J33" s="95">
        <f>ROUND(((SUM(BE131:BE230))*I33),  2)</f>
        <v>0</v>
      </c>
      <c r="L33" s="28"/>
    </row>
    <row r="34" spans="2:12" s="1" customFormat="1" ht="14.45" customHeight="1">
      <c r="B34" s="28"/>
      <c r="E34" s="23" t="s">
        <v>36</v>
      </c>
      <c r="F34" s="95">
        <f>ROUND((SUM(BF131:BF230)),  2)</f>
        <v>0</v>
      </c>
      <c r="I34" s="96">
        <v>0.2</v>
      </c>
      <c r="J34" s="95">
        <f>ROUND(((SUM(BF131:BF230))*I34),  2)</f>
        <v>0</v>
      </c>
      <c r="L34" s="28"/>
    </row>
    <row r="35" spans="2:12" s="1" customFormat="1" ht="14.45" hidden="1" customHeight="1">
      <c r="B35" s="28"/>
      <c r="E35" s="23" t="s">
        <v>37</v>
      </c>
      <c r="F35" s="95">
        <f>ROUND((SUM(BG131:BG230)),  2)</f>
        <v>0</v>
      </c>
      <c r="I35" s="96">
        <v>0.2</v>
      </c>
      <c r="J35" s="95">
        <f>0</f>
        <v>0</v>
      </c>
      <c r="L35" s="28"/>
    </row>
    <row r="36" spans="2:12" s="1" customFormat="1" ht="14.45" hidden="1" customHeight="1">
      <c r="B36" s="28"/>
      <c r="E36" s="23" t="s">
        <v>38</v>
      </c>
      <c r="F36" s="95">
        <f>ROUND((SUM(BH131:BH230)),  2)</f>
        <v>0</v>
      </c>
      <c r="I36" s="96">
        <v>0.2</v>
      </c>
      <c r="J36" s="95">
        <f>0</f>
        <v>0</v>
      </c>
      <c r="L36" s="28"/>
    </row>
    <row r="37" spans="2:12" s="1" customFormat="1" ht="14.45" hidden="1" customHeight="1">
      <c r="B37" s="28"/>
      <c r="E37" s="23" t="s">
        <v>39</v>
      </c>
      <c r="F37" s="95">
        <f>ROUND((SUM(BI131:BI230)),  2)</f>
        <v>0</v>
      </c>
      <c r="I37" s="96">
        <v>0</v>
      </c>
      <c r="J37" s="95">
        <f>0</f>
        <v>0</v>
      </c>
      <c r="L37" s="28"/>
    </row>
    <row r="38" spans="2:12" s="1" customFormat="1" ht="6.95" customHeight="1">
      <c r="B38" s="28"/>
      <c r="I38" s="87"/>
      <c r="L38" s="28"/>
    </row>
    <row r="39" spans="2:12" s="1" customFormat="1" ht="25.35" customHeight="1">
      <c r="B39" s="28"/>
      <c r="C39" s="97"/>
      <c r="D39" s="98" t="s">
        <v>40</v>
      </c>
      <c r="E39" s="53"/>
      <c r="F39" s="53"/>
      <c r="G39" s="99" t="s">
        <v>41</v>
      </c>
      <c r="H39" s="100" t="s">
        <v>42</v>
      </c>
      <c r="I39" s="101"/>
      <c r="J39" s="102">
        <f>SUM(J30:J37)</f>
        <v>0</v>
      </c>
      <c r="K39" s="103"/>
      <c r="L39" s="28"/>
    </row>
    <row r="40" spans="2:12" s="1" customFormat="1" ht="14.45" customHeight="1">
      <c r="B40" s="28"/>
      <c r="I40" s="87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43</v>
      </c>
      <c r="E50" s="38"/>
      <c r="F50" s="38"/>
      <c r="G50" s="37" t="s">
        <v>44</v>
      </c>
      <c r="H50" s="38"/>
      <c r="I50" s="104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45</v>
      </c>
      <c r="E61" s="30"/>
      <c r="F61" s="105" t="s">
        <v>46</v>
      </c>
      <c r="G61" s="39" t="s">
        <v>45</v>
      </c>
      <c r="H61" s="30"/>
      <c r="I61" s="106"/>
      <c r="J61" s="107" t="s">
        <v>46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47</v>
      </c>
      <c r="E65" s="38"/>
      <c r="F65" s="38"/>
      <c r="G65" s="37" t="s">
        <v>48</v>
      </c>
      <c r="H65" s="38"/>
      <c r="I65" s="104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45</v>
      </c>
      <c r="E76" s="30"/>
      <c r="F76" s="105" t="s">
        <v>46</v>
      </c>
      <c r="G76" s="39" t="s">
        <v>45</v>
      </c>
      <c r="H76" s="30"/>
      <c r="I76" s="106"/>
      <c r="J76" s="107" t="s">
        <v>46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108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109"/>
      <c r="J81" s="43"/>
      <c r="K81" s="43"/>
      <c r="L81" s="28"/>
    </row>
    <row r="82" spans="2:47" s="1" customFormat="1" ht="24.95" customHeight="1">
      <c r="B82" s="28"/>
      <c r="C82" s="17" t="s">
        <v>85</v>
      </c>
      <c r="I82" s="87"/>
      <c r="L82" s="28"/>
    </row>
    <row r="83" spans="2:47" s="1" customFormat="1" ht="6.95" customHeight="1">
      <c r="B83" s="28"/>
      <c r="I83" s="87"/>
      <c r="L83" s="28"/>
    </row>
    <row r="84" spans="2:47" s="1" customFormat="1" ht="12" customHeight="1">
      <c r="B84" s="28"/>
      <c r="C84" s="23" t="s">
        <v>14</v>
      </c>
      <c r="I84" s="87"/>
      <c r="L84" s="28"/>
    </row>
    <row r="85" spans="2:47" s="1" customFormat="1" ht="16.5" customHeight="1">
      <c r="B85" s="28"/>
      <c r="E85" s="217" t="str">
        <f>E7</f>
        <v>Rekonštrukcia interiérov SOP Veľké Blahovo</v>
      </c>
      <c r="F85" s="218"/>
      <c r="G85" s="218"/>
      <c r="H85" s="218"/>
      <c r="I85" s="87"/>
      <c r="L85" s="28"/>
    </row>
    <row r="86" spans="2:47" s="1" customFormat="1" ht="12" customHeight="1">
      <c r="B86" s="28"/>
      <c r="C86" s="23" t="s">
        <v>83</v>
      </c>
      <c r="I86" s="87"/>
      <c r="L86" s="28"/>
    </row>
    <row r="87" spans="2:47" s="1" customFormat="1" ht="16.5" customHeight="1">
      <c r="B87" s="28"/>
      <c r="E87" s="195" t="str">
        <f>E9</f>
        <v>001 - Rekonštrukcia interiérov SOP Veľké Blahovo</v>
      </c>
      <c r="F87" s="216"/>
      <c r="G87" s="216"/>
      <c r="H87" s="216"/>
      <c r="I87" s="87"/>
      <c r="L87" s="28"/>
    </row>
    <row r="88" spans="2:47" s="1" customFormat="1" ht="6.95" customHeight="1">
      <c r="B88" s="28"/>
      <c r="I88" s="87"/>
      <c r="L88" s="28"/>
    </row>
    <row r="89" spans="2:47" s="1" customFormat="1" ht="12" customHeight="1">
      <c r="B89" s="28"/>
      <c r="C89" s="23" t="s">
        <v>18</v>
      </c>
      <c r="F89" s="21" t="str">
        <f>F12</f>
        <v xml:space="preserve"> </v>
      </c>
      <c r="I89" s="88" t="s">
        <v>20</v>
      </c>
      <c r="J89" s="48" t="str">
        <f>IF(J12="","",J12)</f>
        <v/>
      </c>
      <c r="L89" s="28"/>
    </row>
    <row r="90" spans="2:47" s="1" customFormat="1" ht="6.95" customHeight="1">
      <c r="B90" s="28"/>
      <c r="I90" s="87"/>
      <c r="L90" s="28"/>
    </row>
    <row r="91" spans="2:47" s="1" customFormat="1" ht="15.2" customHeight="1">
      <c r="B91" s="28"/>
      <c r="C91" s="23" t="s">
        <v>21</v>
      </c>
      <c r="F91" s="21" t="str">
        <f>E15</f>
        <v xml:space="preserve"> </v>
      </c>
      <c r="I91" s="88" t="s">
        <v>26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3" t="s">
        <v>24</v>
      </c>
      <c r="F92" s="21" t="str">
        <f>IF(E18="","",E18)</f>
        <v>Vyplň údaj</v>
      </c>
      <c r="I92" s="88" t="s">
        <v>28</v>
      </c>
      <c r="J92" s="26" t="str">
        <f>E24</f>
        <v xml:space="preserve"> </v>
      </c>
      <c r="L92" s="28"/>
    </row>
    <row r="93" spans="2:47" s="1" customFormat="1" ht="10.35" customHeight="1">
      <c r="B93" s="28"/>
      <c r="I93" s="87"/>
      <c r="L93" s="28"/>
    </row>
    <row r="94" spans="2:47" s="1" customFormat="1" ht="29.25" customHeight="1">
      <c r="B94" s="28"/>
      <c r="C94" s="110" t="s">
        <v>86</v>
      </c>
      <c r="D94" s="97"/>
      <c r="E94" s="97"/>
      <c r="F94" s="97"/>
      <c r="G94" s="97"/>
      <c r="H94" s="97"/>
      <c r="I94" s="111"/>
      <c r="J94" s="112" t="s">
        <v>87</v>
      </c>
      <c r="K94" s="97"/>
      <c r="L94" s="28"/>
    </row>
    <row r="95" spans="2:47" s="1" customFormat="1" ht="10.35" customHeight="1">
      <c r="B95" s="28"/>
      <c r="I95" s="87"/>
      <c r="L95" s="28"/>
    </row>
    <row r="96" spans="2:47" s="1" customFormat="1" ht="22.9" customHeight="1">
      <c r="B96" s="28"/>
      <c r="C96" s="113" t="s">
        <v>88</v>
      </c>
      <c r="I96" s="87"/>
      <c r="J96" s="62">
        <f>J131</f>
        <v>0</v>
      </c>
      <c r="L96" s="28"/>
      <c r="AU96" s="13" t="s">
        <v>89</v>
      </c>
    </row>
    <row r="97" spans="2:12" s="8" customFormat="1" ht="24.95" customHeight="1">
      <c r="B97" s="114"/>
      <c r="D97" s="115" t="s">
        <v>90</v>
      </c>
      <c r="E97" s="116"/>
      <c r="F97" s="116"/>
      <c r="G97" s="116"/>
      <c r="H97" s="116"/>
      <c r="I97" s="117"/>
      <c r="J97" s="118">
        <f>J132</f>
        <v>0</v>
      </c>
      <c r="L97" s="114"/>
    </row>
    <row r="98" spans="2:12" s="9" customFormat="1" ht="19.899999999999999" customHeight="1">
      <c r="B98" s="119"/>
      <c r="D98" s="120" t="s">
        <v>91</v>
      </c>
      <c r="E98" s="121"/>
      <c r="F98" s="121"/>
      <c r="G98" s="121"/>
      <c r="H98" s="121"/>
      <c r="I98" s="122"/>
      <c r="J98" s="123">
        <f>J133</f>
        <v>0</v>
      </c>
      <c r="L98" s="119"/>
    </row>
    <row r="99" spans="2:12" s="8" customFormat="1" ht="24.95" customHeight="1">
      <c r="B99" s="114"/>
      <c r="D99" s="115" t="s">
        <v>92</v>
      </c>
      <c r="E99" s="116"/>
      <c r="F99" s="116"/>
      <c r="G99" s="116"/>
      <c r="H99" s="116"/>
      <c r="I99" s="117"/>
      <c r="J99" s="118">
        <f>J145</f>
        <v>0</v>
      </c>
      <c r="L99" s="114"/>
    </row>
    <row r="100" spans="2:12" s="9" customFormat="1" ht="19.899999999999999" customHeight="1">
      <c r="B100" s="119"/>
      <c r="D100" s="120" t="s">
        <v>93</v>
      </c>
      <c r="E100" s="121"/>
      <c r="F100" s="121"/>
      <c r="G100" s="121"/>
      <c r="H100" s="121"/>
      <c r="I100" s="122"/>
      <c r="J100" s="123">
        <f>J146</f>
        <v>0</v>
      </c>
      <c r="L100" s="119"/>
    </row>
    <row r="101" spans="2:12" s="9" customFormat="1" ht="19.899999999999999" customHeight="1">
      <c r="B101" s="119"/>
      <c r="D101" s="120" t="s">
        <v>94</v>
      </c>
      <c r="E101" s="121"/>
      <c r="F101" s="121"/>
      <c r="G101" s="121"/>
      <c r="H101" s="121"/>
      <c r="I101" s="122"/>
      <c r="J101" s="123">
        <f>J150</f>
        <v>0</v>
      </c>
      <c r="L101" s="119"/>
    </row>
    <row r="102" spans="2:12" s="9" customFormat="1" ht="19.899999999999999" customHeight="1">
      <c r="B102" s="119"/>
      <c r="D102" s="120" t="s">
        <v>95</v>
      </c>
      <c r="E102" s="121"/>
      <c r="F102" s="121"/>
      <c r="G102" s="121"/>
      <c r="H102" s="121"/>
      <c r="I102" s="122"/>
      <c r="J102" s="123">
        <f>J153</f>
        <v>0</v>
      </c>
      <c r="L102" s="119"/>
    </row>
    <row r="103" spans="2:12" s="9" customFormat="1" ht="19.899999999999999" customHeight="1">
      <c r="B103" s="119"/>
      <c r="D103" s="120" t="s">
        <v>96</v>
      </c>
      <c r="E103" s="121"/>
      <c r="F103" s="121"/>
      <c r="G103" s="121"/>
      <c r="H103" s="121"/>
      <c r="I103" s="122"/>
      <c r="J103" s="123">
        <f>J156</f>
        <v>0</v>
      </c>
      <c r="L103" s="119"/>
    </row>
    <row r="104" spans="2:12" s="9" customFormat="1" ht="19.899999999999999" customHeight="1">
      <c r="B104" s="119"/>
      <c r="D104" s="120" t="s">
        <v>97</v>
      </c>
      <c r="E104" s="121"/>
      <c r="F104" s="121"/>
      <c r="G104" s="121"/>
      <c r="H104" s="121"/>
      <c r="I104" s="122"/>
      <c r="J104" s="123">
        <f>J163</f>
        <v>0</v>
      </c>
      <c r="L104" s="119"/>
    </row>
    <row r="105" spans="2:12" s="9" customFormat="1" ht="19.899999999999999" customHeight="1">
      <c r="B105" s="119"/>
      <c r="D105" s="120" t="s">
        <v>98</v>
      </c>
      <c r="E105" s="121"/>
      <c r="F105" s="121"/>
      <c r="G105" s="121"/>
      <c r="H105" s="121"/>
      <c r="I105" s="122"/>
      <c r="J105" s="123">
        <f>J175</f>
        <v>0</v>
      </c>
      <c r="L105" s="119"/>
    </row>
    <row r="106" spans="2:12" s="9" customFormat="1" ht="19.899999999999999" customHeight="1">
      <c r="B106" s="119"/>
      <c r="D106" s="120" t="s">
        <v>99</v>
      </c>
      <c r="E106" s="121"/>
      <c r="F106" s="121"/>
      <c r="G106" s="121"/>
      <c r="H106" s="121"/>
      <c r="I106" s="122"/>
      <c r="J106" s="123">
        <f>J206</f>
        <v>0</v>
      </c>
      <c r="L106" s="119"/>
    </row>
    <row r="107" spans="2:12" s="9" customFormat="1" ht="19.899999999999999" customHeight="1">
      <c r="B107" s="119"/>
      <c r="D107" s="120" t="s">
        <v>100</v>
      </c>
      <c r="E107" s="121"/>
      <c r="F107" s="121"/>
      <c r="G107" s="121"/>
      <c r="H107" s="121"/>
      <c r="I107" s="122"/>
      <c r="J107" s="123">
        <f>J209</f>
        <v>0</v>
      </c>
      <c r="L107" s="119"/>
    </row>
    <row r="108" spans="2:12" s="9" customFormat="1" ht="19.899999999999999" customHeight="1">
      <c r="B108" s="119"/>
      <c r="D108" s="120" t="s">
        <v>101</v>
      </c>
      <c r="E108" s="121"/>
      <c r="F108" s="121"/>
      <c r="G108" s="121"/>
      <c r="H108" s="121"/>
      <c r="I108" s="122"/>
      <c r="J108" s="123">
        <f>J216</f>
        <v>0</v>
      </c>
      <c r="L108" s="119"/>
    </row>
    <row r="109" spans="2:12" s="9" customFormat="1" ht="19.899999999999999" customHeight="1">
      <c r="B109" s="119"/>
      <c r="D109" s="120" t="s">
        <v>102</v>
      </c>
      <c r="E109" s="121"/>
      <c r="F109" s="121"/>
      <c r="G109" s="121"/>
      <c r="H109" s="121"/>
      <c r="I109" s="122"/>
      <c r="J109" s="123">
        <f>J222</f>
        <v>0</v>
      </c>
      <c r="L109" s="119"/>
    </row>
    <row r="110" spans="2:12" s="8" customFormat="1" ht="24.95" customHeight="1">
      <c r="B110" s="114"/>
      <c r="D110" s="115" t="s">
        <v>103</v>
      </c>
      <c r="E110" s="116"/>
      <c r="F110" s="116"/>
      <c r="G110" s="116"/>
      <c r="H110" s="116"/>
      <c r="I110" s="117"/>
      <c r="J110" s="118">
        <f>J227</f>
        <v>0</v>
      </c>
      <c r="L110" s="114"/>
    </row>
    <row r="111" spans="2:12" s="9" customFormat="1" ht="19.899999999999999" customHeight="1">
      <c r="B111" s="119"/>
      <c r="D111" s="120" t="s">
        <v>104</v>
      </c>
      <c r="E111" s="121"/>
      <c r="F111" s="121"/>
      <c r="G111" s="121"/>
      <c r="H111" s="121"/>
      <c r="I111" s="122"/>
      <c r="J111" s="123">
        <f>J228</f>
        <v>0</v>
      </c>
      <c r="L111" s="119"/>
    </row>
    <row r="112" spans="2:12" s="1" customFormat="1" ht="21.75" customHeight="1">
      <c r="B112" s="28"/>
      <c r="I112" s="87"/>
      <c r="L112" s="28"/>
    </row>
    <row r="113" spans="2:12" s="1" customFormat="1" ht="6.95" customHeight="1">
      <c r="B113" s="40"/>
      <c r="C113" s="41"/>
      <c r="D113" s="41"/>
      <c r="E113" s="41"/>
      <c r="F113" s="41"/>
      <c r="G113" s="41"/>
      <c r="H113" s="41"/>
      <c r="I113" s="108"/>
      <c r="J113" s="41"/>
      <c r="K113" s="41"/>
      <c r="L113" s="28"/>
    </row>
    <row r="117" spans="2:12" s="1" customFormat="1" ht="6.95" customHeight="1">
      <c r="B117" s="42"/>
      <c r="C117" s="43"/>
      <c r="D117" s="43"/>
      <c r="E117" s="43"/>
      <c r="F117" s="43"/>
      <c r="G117" s="43"/>
      <c r="H117" s="43"/>
      <c r="I117" s="109"/>
      <c r="J117" s="43"/>
      <c r="K117" s="43"/>
      <c r="L117" s="28"/>
    </row>
    <row r="118" spans="2:12" s="1" customFormat="1" ht="24.95" customHeight="1">
      <c r="B118" s="28"/>
      <c r="C118" s="17" t="s">
        <v>105</v>
      </c>
      <c r="I118" s="87"/>
      <c r="L118" s="28"/>
    </row>
    <row r="119" spans="2:12" s="1" customFormat="1" ht="6.95" customHeight="1">
      <c r="B119" s="28"/>
      <c r="I119" s="87"/>
      <c r="L119" s="28"/>
    </row>
    <row r="120" spans="2:12" s="1" customFormat="1" ht="12" customHeight="1">
      <c r="B120" s="28"/>
      <c r="C120" s="23" t="s">
        <v>14</v>
      </c>
      <c r="I120" s="87"/>
      <c r="L120" s="28"/>
    </row>
    <row r="121" spans="2:12" s="1" customFormat="1" ht="16.5" customHeight="1">
      <c r="B121" s="28"/>
      <c r="E121" s="217" t="str">
        <f>E7</f>
        <v>Rekonštrukcia interiérov SOP Veľké Blahovo</v>
      </c>
      <c r="F121" s="218"/>
      <c r="G121" s="218"/>
      <c r="H121" s="218"/>
      <c r="I121" s="87"/>
      <c r="L121" s="28"/>
    </row>
    <row r="122" spans="2:12" s="1" customFormat="1" ht="12" customHeight="1">
      <c r="B122" s="28"/>
      <c r="C122" s="23" t="s">
        <v>83</v>
      </c>
      <c r="I122" s="87"/>
      <c r="L122" s="28"/>
    </row>
    <row r="123" spans="2:12" s="1" customFormat="1" ht="16.5" customHeight="1">
      <c r="B123" s="28"/>
      <c r="E123" s="195" t="str">
        <f>E9</f>
        <v>001 - Rekonštrukcia interiérov SOP Veľké Blahovo</v>
      </c>
      <c r="F123" s="216"/>
      <c r="G123" s="216"/>
      <c r="H123" s="216"/>
      <c r="I123" s="87"/>
      <c r="L123" s="28"/>
    </row>
    <row r="124" spans="2:12" s="1" customFormat="1" ht="6.95" customHeight="1">
      <c r="B124" s="28"/>
      <c r="I124" s="87"/>
      <c r="L124" s="28"/>
    </row>
    <row r="125" spans="2:12" s="1" customFormat="1" ht="12" customHeight="1">
      <c r="B125" s="28"/>
      <c r="C125" s="23" t="s">
        <v>18</v>
      </c>
      <c r="F125" s="21" t="str">
        <f>F12</f>
        <v xml:space="preserve"> </v>
      </c>
      <c r="I125" s="88" t="s">
        <v>20</v>
      </c>
      <c r="J125" s="48" t="str">
        <f>IF(J12="","",J12)</f>
        <v/>
      </c>
      <c r="L125" s="28"/>
    </row>
    <row r="126" spans="2:12" s="1" customFormat="1" ht="6.95" customHeight="1">
      <c r="B126" s="28"/>
      <c r="I126" s="87"/>
      <c r="L126" s="28"/>
    </row>
    <row r="127" spans="2:12" s="1" customFormat="1" ht="15.2" customHeight="1">
      <c r="B127" s="28"/>
      <c r="C127" s="23" t="s">
        <v>21</v>
      </c>
      <c r="F127" s="21" t="str">
        <f>E15</f>
        <v xml:space="preserve"> </v>
      </c>
      <c r="I127" s="88" t="s">
        <v>26</v>
      </c>
      <c r="J127" s="26" t="str">
        <f>E21</f>
        <v xml:space="preserve"> </v>
      </c>
      <c r="L127" s="28"/>
    </row>
    <row r="128" spans="2:12" s="1" customFormat="1" ht="15.2" customHeight="1">
      <c r="B128" s="28"/>
      <c r="C128" s="23" t="s">
        <v>24</v>
      </c>
      <c r="F128" s="21" t="str">
        <f>IF(E18="","",E18)</f>
        <v>Vyplň údaj</v>
      </c>
      <c r="I128" s="88" t="s">
        <v>28</v>
      </c>
      <c r="J128" s="26" t="str">
        <f>E24</f>
        <v xml:space="preserve"> </v>
      </c>
      <c r="L128" s="28"/>
    </row>
    <row r="129" spans="2:65" s="1" customFormat="1" ht="10.35" customHeight="1">
      <c r="B129" s="28"/>
      <c r="I129" s="87"/>
      <c r="L129" s="28"/>
    </row>
    <row r="130" spans="2:65" s="10" customFormat="1" ht="29.25" customHeight="1">
      <c r="B130" s="124"/>
      <c r="C130" s="125" t="s">
        <v>106</v>
      </c>
      <c r="D130" s="126" t="s">
        <v>55</v>
      </c>
      <c r="E130" s="126" t="s">
        <v>51</v>
      </c>
      <c r="F130" s="126" t="s">
        <v>52</v>
      </c>
      <c r="G130" s="126" t="s">
        <v>107</v>
      </c>
      <c r="H130" s="126" t="s">
        <v>108</v>
      </c>
      <c r="I130" s="127" t="s">
        <v>109</v>
      </c>
      <c r="J130" s="128" t="s">
        <v>87</v>
      </c>
      <c r="K130" s="129" t="s">
        <v>110</v>
      </c>
      <c r="L130" s="124"/>
      <c r="M130" s="55" t="s">
        <v>1</v>
      </c>
      <c r="N130" s="56" t="s">
        <v>34</v>
      </c>
      <c r="O130" s="56" t="s">
        <v>111</v>
      </c>
      <c r="P130" s="56" t="s">
        <v>112</v>
      </c>
      <c r="Q130" s="56" t="s">
        <v>113</v>
      </c>
      <c r="R130" s="56" t="s">
        <v>114</v>
      </c>
      <c r="S130" s="56" t="s">
        <v>115</v>
      </c>
      <c r="T130" s="57" t="s">
        <v>116</v>
      </c>
    </row>
    <row r="131" spans="2:65" s="1" customFormat="1" ht="22.9" customHeight="1">
      <c r="B131" s="28"/>
      <c r="C131" s="60" t="s">
        <v>88</v>
      </c>
      <c r="I131" s="87"/>
      <c r="J131" s="130">
        <f>BK131</f>
        <v>0</v>
      </c>
      <c r="L131" s="28"/>
      <c r="M131" s="58"/>
      <c r="N131" s="49"/>
      <c r="O131" s="49"/>
      <c r="P131" s="131">
        <f>P132+P145+P227</f>
        <v>0</v>
      </c>
      <c r="Q131" s="49"/>
      <c r="R131" s="131">
        <f>R132+R145+R227</f>
        <v>0</v>
      </c>
      <c r="S131" s="49"/>
      <c r="T131" s="132">
        <f>T132+T145+T227</f>
        <v>0</v>
      </c>
      <c r="AT131" s="13" t="s">
        <v>69</v>
      </c>
      <c r="AU131" s="13" t="s">
        <v>89</v>
      </c>
      <c r="BK131" s="133">
        <f>BK132+BK145+BK227</f>
        <v>0</v>
      </c>
    </row>
    <row r="132" spans="2:65" s="11" customFormat="1" ht="25.9" customHeight="1">
      <c r="B132" s="134"/>
      <c r="D132" s="135" t="s">
        <v>69</v>
      </c>
      <c r="E132" s="136" t="s">
        <v>117</v>
      </c>
      <c r="F132" s="136" t="s">
        <v>118</v>
      </c>
      <c r="I132" s="137"/>
      <c r="J132" s="138">
        <f>BK132</f>
        <v>0</v>
      </c>
      <c r="L132" s="134"/>
      <c r="M132" s="139"/>
      <c r="N132" s="140"/>
      <c r="O132" s="140"/>
      <c r="P132" s="141">
        <f>P133</f>
        <v>0</v>
      </c>
      <c r="Q132" s="140"/>
      <c r="R132" s="141">
        <f>R133</f>
        <v>0</v>
      </c>
      <c r="S132" s="140"/>
      <c r="T132" s="142">
        <f>T133</f>
        <v>0</v>
      </c>
      <c r="AR132" s="135" t="s">
        <v>77</v>
      </c>
      <c r="AT132" s="143" t="s">
        <v>69</v>
      </c>
      <c r="AU132" s="143" t="s">
        <v>70</v>
      </c>
      <c r="AY132" s="135" t="s">
        <v>119</v>
      </c>
      <c r="BK132" s="144">
        <f>BK133</f>
        <v>0</v>
      </c>
    </row>
    <row r="133" spans="2:65" s="11" customFormat="1" ht="22.9" customHeight="1">
      <c r="B133" s="134"/>
      <c r="D133" s="135" t="s">
        <v>69</v>
      </c>
      <c r="E133" s="145" t="s">
        <v>120</v>
      </c>
      <c r="F133" s="145" t="s">
        <v>121</v>
      </c>
      <c r="I133" s="137"/>
      <c r="J133" s="146">
        <f>BK133</f>
        <v>0</v>
      </c>
      <c r="L133" s="134"/>
      <c r="M133" s="139"/>
      <c r="N133" s="140"/>
      <c r="O133" s="140"/>
      <c r="P133" s="141">
        <f>SUM(P134:P144)</f>
        <v>0</v>
      </c>
      <c r="Q133" s="140"/>
      <c r="R133" s="141">
        <f>SUM(R134:R144)</f>
        <v>0</v>
      </c>
      <c r="S133" s="140"/>
      <c r="T133" s="142">
        <f>SUM(T134:T144)</f>
        <v>0</v>
      </c>
      <c r="AR133" s="135" t="s">
        <v>77</v>
      </c>
      <c r="AT133" s="143" t="s">
        <v>69</v>
      </c>
      <c r="AU133" s="143" t="s">
        <v>77</v>
      </c>
      <c r="AY133" s="135" t="s">
        <v>119</v>
      </c>
      <c r="BK133" s="144">
        <f>SUM(BK134:BK144)</f>
        <v>0</v>
      </c>
    </row>
    <row r="134" spans="2:65" s="1" customFormat="1" ht="24" customHeight="1">
      <c r="B134" s="147"/>
      <c r="C134" s="148" t="s">
        <v>77</v>
      </c>
      <c r="D134" s="148" t="s">
        <v>122</v>
      </c>
      <c r="E134" s="149" t="s">
        <v>123</v>
      </c>
      <c r="F134" s="150" t="s">
        <v>124</v>
      </c>
      <c r="G134" s="151" t="s">
        <v>125</v>
      </c>
      <c r="H134" s="152">
        <v>9</v>
      </c>
      <c r="I134" s="153"/>
      <c r="J134" s="154">
        <f t="shared" ref="J134:J144" si="0">ROUND(I134*H134,2)</f>
        <v>0</v>
      </c>
      <c r="K134" s="150" t="s">
        <v>1</v>
      </c>
      <c r="L134" s="28"/>
      <c r="M134" s="155" t="s">
        <v>1</v>
      </c>
      <c r="N134" s="156" t="s">
        <v>36</v>
      </c>
      <c r="O134" s="51"/>
      <c r="P134" s="157">
        <f t="shared" ref="P134:P144" si="1">O134*H134</f>
        <v>0</v>
      </c>
      <c r="Q134" s="157">
        <v>0</v>
      </c>
      <c r="R134" s="157">
        <f t="shared" ref="R134:R144" si="2">Q134*H134</f>
        <v>0</v>
      </c>
      <c r="S134" s="157">
        <v>0</v>
      </c>
      <c r="T134" s="158">
        <f t="shared" ref="T134:T144" si="3">S134*H134</f>
        <v>0</v>
      </c>
      <c r="AR134" s="159" t="s">
        <v>126</v>
      </c>
      <c r="AT134" s="159" t="s">
        <v>122</v>
      </c>
      <c r="AU134" s="159" t="s">
        <v>127</v>
      </c>
      <c r="AY134" s="13" t="s">
        <v>119</v>
      </c>
      <c r="BE134" s="160">
        <f t="shared" ref="BE134:BE144" si="4">IF(N134="základná",J134,0)</f>
        <v>0</v>
      </c>
      <c r="BF134" s="160">
        <f t="shared" ref="BF134:BF144" si="5">IF(N134="znížená",J134,0)</f>
        <v>0</v>
      </c>
      <c r="BG134" s="160">
        <f t="shared" ref="BG134:BG144" si="6">IF(N134="zákl. prenesená",J134,0)</f>
        <v>0</v>
      </c>
      <c r="BH134" s="160">
        <f t="shared" ref="BH134:BH144" si="7">IF(N134="zníž. prenesená",J134,0)</f>
        <v>0</v>
      </c>
      <c r="BI134" s="160">
        <f t="shared" ref="BI134:BI144" si="8">IF(N134="nulová",J134,0)</f>
        <v>0</v>
      </c>
      <c r="BJ134" s="13" t="s">
        <v>127</v>
      </c>
      <c r="BK134" s="160">
        <f t="shared" ref="BK134:BK144" si="9">ROUND(I134*H134,2)</f>
        <v>0</v>
      </c>
      <c r="BL134" s="13" t="s">
        <v>126</v>
      </c>
      <c r="BM134" s="159" t="s">
        <v>127</v>
      </c>
    </row>
    <row r="135" spans="2:65" s="1" customFormat="1" ht="24" customHeight="1">
      <c r="B135" s="147"/>
      <c r="C135" s="148" t="s">
        <v>127</v>
      </c>
      <c r="D135" s="148" t="s">
        <v>122</v>
      </c>
      <c r="E135" s="149" t="s">
        <v>128</v>
      </c>
      <c r="F135" s="150" t="s">
        <v>129</v>
      </c>
      <c r="G135" s="151" t="s">
        <v>125</v>
      </c>
      <c r="H135" s="152">
        <v>4</v>
      </c>
      <c r="I135" s="153"/>
      <c r="J135" s="154">
        <f t="shared" si="0"/>
        <v>0</v>
      </c>
      <c r="K135" s="150" t="s">
        <v>1</v>
      </c>
      <c r="L135" s="28"/>
      <c r="M135" s="155" t="s">
        <v>1</v>
      </c>
      <c r="N135" s="156" t="s">
        <v>36</v>
      </c>
      <c r="O135" s="51"/>
      <c r="P135" s="157">
        <f t="shared" si="1"/>
        <v>0</v>
      </c>
      <c r="Q135" s="157">
        <v>0</v>
      </c>
      <c r="R135" s="157">
        <f t="shared" si="2"/>
        <v>0</v>
      </c>
      <c r="S135" s="157">
        <v>0</v>
      </c>
      <c r="T135" s="158">
        <f t="shared" si="3"/>
        <v>0</v>
      </c>
      <c r="AR135" s="159" t="s">
        <v>126</v>
      </c>
      <c r="AT135" s="159" t="s">
        <v>122</v>
      </c>
      <c r="AU135" s="159" t="s">
        <v>127</v>
      </c>
      <c r="AY135" s="13" t="s">
        <v>119</v>
      </c>
      <c r="BE135" s="160">
        <f t="shared" si="4"/>
        <v>0</v>
      </c>
      <c r="BF135" s="160">
        <f t="shared" si="5"/>
        <v>0</v>
      </c>
      <c r="BG135" s="160">
        <f t="shared" si="6"/>
        <v>0</v>
      </c>
      <c r="BH135" s="160">
        <f t="shared" si="7"/>
        <v>0</v>
      </c>
      <c r="BI135" s="160">
        <f t="shared" si="8"/>
        <v>0</v>
      </c>
      <c r="BJ135" s="13" t="s">
        <v>127</v>
      </c>
      <c r="BK135" s="160">
        <f t="shared" si="9"/>
        <v>0</v>
      </c>
      <c r="BL135" s="13" t="s">
        <v>126</v>
      </c>
      <c r="BM135" s="159" t="s">
        <v>126</v>
      </c>
    </row>
    <row r="136" spans="2:65" s="1" customFormat="1" ht="24" customHeight="1">
      <c r="B136" s="147"/>
      <c r="C136" s="148" t="s">
        <v>130</v>
      </c>
      <c r="D136" s="148" t="s">
        <v>122</v>
      </c>
      <c r="E136" s="149" t="s">
        <v>131</v>
      </c>
      <c r="F136" s="150" t="s">
        <v>132</v>
      </c>
      <c r="G136" s="151" t="s">
        <v>133</v>
      </c>
      <c r="H136" s="152">
        <v>2.177</v>
      </c>
      <c r="I136" s="153"/>
      <c r="J136" s="154">
        <f t="shared" si="0"/>
        <v>0</v>
      </c>
      <c r="K136" s="150" t="s">
        <v>1</v>
      </c>
      <c r="L136" s="28"/>
      <c r="M136" s="155" t="s">
        <v>1</v>
      </c>
      <c r="N136" s="156" t="s">
        <v>36</v>
      </c>
      <c r="O136" s="51"/>
      <c r="P136" s="157">
        <f t="shared" si="1"/>
        <v>0</v>
      </c>
      <c r="Q136" s="157">
        <v>0</v>
      </c>
      <c r="R136" s="157">
        <f t="shared" si="2"/>
        <v>0</v>
      </c>
      <c r="S136" s="157">
        <v>0</v>
      </c>
      <c r="T136" s="158">
        <f t="shared" si="3"/>
        <v>0</v>
      </c>
      <c r="AR136" s="159" t="s">
        <v>126</v>
      </c>
      <c r="AT136" s="159" t="s">
        <v>122</v>
      </c>
      <c r="AU136" s="159" t="s">
        <v>127</v>
      </c>
      <c r="AY136" s="13" t="s">
        <v>119</v>
      </c>
      <c r="BE136" s="160">
        <f t="shared" si="4"/>
        <v>0</v>
      </c>
      <c r="BF136" s="160">
        <f t="shared" si="5"/>
        <v>0</v>
      </c>
      <c r="BG136" s="160">
        <f t="shared" si="6"/>
        <v>0</v>
      </c>
      <c r="BH136" s="160">
        <f t="shared" si="7"/>
        <v>0</v>
      </c>
      <c r="BI136" s="160">
        <f t="shared" si="8"/>
        <v>0</v>
      </c>
      <c r="BJ136" s="13" t="s">
        <v>127</v>
      </c>
      <c r="BK136" s="160">
        <f t="shared" si="9"/>
        <v>0</v>
      </c>
      <c r="BL136" s="13" t="s">
        <v>126</v>
      </c>
      <c r="BM136" s="159" t="s">
        <v>134</v>
      </c>
    </row>
    <row r="137" spans="2:65" s="1" customFormat="1" ht="24" customHeight="1">
      <c r="B137" s="147"/>
      <c r="C137" s="148" t="s">
        <v>126</v>
      </c>
      <c r="D137" s="148" t="s">
        <v>122</v>
      </c>
      <c r="E137" s="149" t="s">
        <v>135</v>
      </c>
      <c r="F137" s="150" t="s">
        <v>136</v>
      </c>
      <c r="G137" s="151" t="s">
        <v>133</v>
      </c>
      <c r="H137" s="152">
        <v>3.6989999999999998</v>
      </c>
      <c r="I137" s="153"/>
      <c r="J137" s="154">
        <f t="shared" si="0"/>
        <v>0</v>
      </c>
      <c r="K137" s="150" t="s">
        <v>1</v>
      </c>
      <c r="L137" s="28"/>
      <c r="M137" s="155" t="s">
        <v>1</v>
      </c>
      <c r="N137" s="156" t="s">
        <v>36</v>
      </c>
      <c r="O137" s="51"/>
      <c r="P137" s="157">
        <f t="shared" si="1"/>
        <v>0</v>
      </c>
      <c r="Q137" s="157">
        <v>0</v>
      </c>
      <c r="R137" s="157">
        <f t="shared" si="2"/>
        <v>0</v>
      </c>
      <c r="S137" s="157">
        <v>0</v>
      </c>
      <c r="T137" s="158">
        <f t="shared" si="3"/>
        <v>0</v>
      </c>
      <c r="AR137" s="159" t="s">
        <v>126</v>
      </c>
      <c r="AT137" s="159" t="s">
        <v>122</v>
      </c>
      <c r="AU137" s="159" t="s">
        <v>127</v>
      </c>
      <c r="AY137" s="13" t="s">
        <v>119</v>
      </c>
      <c r="BE137" s="160">
        <f t="shared" si="4"/>
        <v>0</v>
      </c>
      <c r="BF137" s="160">
        <f t="shared" si="5"/>
        <v>0</v>
      </c>
      <c r="BG137" s="160">
        <f t="shared" si="6"/>
        <v>0</v>
      </c>
      <c r="BH137" s="160">
        <f t="shared" si="7"/>
        <v>0</v>
      </c>
      <c r="BI137" s="160">
        <f t="shared" si="8"/>
        <v>0</v>
      </c>
      <c r="BJ137" s="13" t="s">
        <v>127</v>
      </c>
      <c r="BK137" s="160">
        <f t="shared" si="9"/>
        <v>0</v>
      </c>
      <c r="BL137" s="13" t="s">
        <v>126</v>
      </c>
      <c r="BM137" s="159" t="s">
        <v>137</v>
      </c>
    </row>
    <row r="138" spans="2:65" s="1" customFormat="1" ht="24" customHeight="1">
      <c r="B138" s="147"/>
      <c r="C138" s="148" t="s">
        <v>138</v>
      </c>
      <c r="D138" s="148" t="s">
        <v>122</v>
      </c>
      <c r="E138" s="149" t="s">
        <v>139</v>
      </c>
      <c r="F138" s="150" t="s">
        <v>140</v>
      </c>
      <c r="G138" s="151" t="s">
        <v>133</v>
      </c>
      <c r="H138" s="152">
        <v>6.3520000000000003</v>
      </c>
      <c r="I138" s="153"/>
      <c r="J138" s="154">
        <f t="shared" si="0"/>
        <v>0</v>
      </c>
      <c r="K138" s="150" t="s">
        <v>1</v>
      </c>
      <c r="L138" s="28"/>
      <c r="M138" s="155" t="s">
        <v>1</v>
      </c>
      <c r="N138" s="156" t="s">
        <v>36</v>
      </c>
      <c r="O138" s="51"/>
      <c r="P138" s="157">
        <f t="shared" si="1"/>
        <v>0</v>
      </c>
      <c r="Q138" s="157">
        <v>0</v>
      </c>
      <c r="R138" s="157">
        <f t="shared" si="2"/>
        <v>0</v>
      </c>
      <c r="S138" s="157">
        <v>0</v>
      </c>
      <c r="T138" s="158">
        <f t="shared" si="3"/>
        <v>0</v>
      </c>
      <c r="AR138" s="159" t="s">
        <v>126</v>
      </c>
      <c r="AT138" s="159" t="s">
        <v>122</v>
      </c>
      <c r="AU138" s="159" t="s">
        <v>127</v>
      </c>
      <c r="AY138" s="13" t="s">
        <v>119</v>
      </c>
      <c r="BE138" s="160">
        <f t="shared" si="4"/>
        <v>0</v>
      </c>
      <c r="BF138" s="160">
        <f t="shared" si="5"/>
        <v>0</v>
      </c>
      <c r="BG138" s="160">
        <f t="shared" si="6"/>
        <v>0</v>
      </c>
      <c r="BH138" s="160">
        <f t="shared" si="7"/>
        <v>0</v>
      </c>
      <c r="BI138" s="160">
        <f t="shared" si="8"/>
        <v>0</v>
      </c>
      <c r="BJ138" s="13" t="s">
        <v>127</v>
      </c>
      <c r="BK138" s="160">
        <f t="shared" si="9"/>
        <v>0</v>
      </c>
      <c r="BL138" s="13" t="s">
        <v>126</v>
      </c>
      <c r="BM138" s="159" t="s">
        <v>141</v>
      </c>
    </row>
    <row r="139" spans="2:65" s="1" customFormat="1" ht="16.5" customHeight="1">
      <c r="B139" s="147"/>
      <c r="C139" s="148" t="s">
        <v>134</v>
      </c>
      <c r="D139" s="148" t="s">
        <v>122</v>
      </c>
      <c r="E139" s="149" t="s">
        <v>142</v>
      </c>
      <c r="F139" s="150" t="s">
        <v>143</v>
      </c>
      <c r="G139" s="151" t="s">
        <v>144</v>
      </c>
      <c r="H139" s="152">
        <v>4.1470000000000002</v>
      </c>
      <c r="I139" s="153"/>
      <c r="J139" s="154">
        <f t="shared" si="0"/>
        <v>0</v>
      </c>
      <c r="K139" s="150" t="s">
        <v>1</v>
      </c>
      <c r="L139" s="28"/>
      <c r="M139" s="155" t="s">
        <v>1</v>
      </c>
      <c r="N139" s="156" t="s">
        <v>36</v>
      </c>
      <c r="O139" s="51"/>
      <c r="P139" s="157">
        <f t="shared" si="1"/>
        <v>0</v>
      </c>
      <c r="Q139" s="157">
        <v>0</v>
      </c>
      <c r="R139" s="157">
        <f t="shared" si="2"/>
        <v>0</v>
      </c>
      <c r="S139" s="157">
        <v>0</v>
      </c>
      <c r="T139" s="158">
        <f t="shared" si="3"/>
        <v>0</v>
      </c>
      <c r="AR139" s="159" t="s">
        <v>126</v>
      </c>
      <c r="AT139" s="159" t="s">
        <v>122</v>
      </c>
      <c r="AU139" s="159" t="s">
        <v>127</v>
      </c>
      <c r="AY139" s="13" t="s">
        <v>119</v>
      </c>
      <c r="BE139" s="160">
        <f t="shared" si="4"/>
        <v>0</v>
      </c>
      <c r="BF139" s="160">
        <f t="shared" si="5"/>
        <v>0</v>
      </c>
      <c r="BG139" s="160">
        <f t="shared" si="6"/>
        <v>0</v>
      </c>
      <c r="BH139" s="160">
        <f t="shared" si="7"/>
        <v>0</v>
      </c>
      <c r="BI139" s="160">
        <f t="shared" si="8"/>
        <v>0</v>
      </c>
      <c r="BJ139" s="13" t="s">
        <v>127</v>
      </c>
      <c r="BK139" s="160">
        <f t="shared" si="9"/>
        <v>0</v>
      </c>
      <c r="BL139" s="13" t="s">
        <v>126</v>
      </c>
      <c r="BM139" s="159" t="s">
        <v>145</v>
      </c>
    </row>
    <row r="140" spans="2:65" s="1" customFormat="1" ht="24" customHeight="1">
      <c r="B140" s="147"/>
      <c r="C140" s="148" t="s">
        <v>146</v>
      </c>
      <c r="D140" s="148" t="s">
        <v>122</v>
      </c>
      <c r="E140" s="149" t="s">
        <v>147</v>
      </c>
      <c r="F140" s="150" t="s">
        <v>148</v>
      </c>
      <c r="G140" s="151" t="s">
        <v>144</v>
      </c>
      <c r="H140" s="152">
        <v>62.204999999999998</v>
      </c>
      <c r="I140" s="153"/>
      <c r="J140" s="154">
        <f t="shared" si="0"/>
        <v>0</v>
      </c>
      <c r="K140" s="150" t="s">
        <v>1</v>
      </c>
      <c r="L140" s="28"/>
      <c r="M140" s="155" t="s">
        <v>1</v>
      </c>
      <c r="N140" s="156" t="s">
        <v>36</v>
      </c>
      <c r="O140" s="51"/>
      <c r="P140" s="157">
        <f t="shared" si="1"/>
        <v>0</v>
      </c>
      <c r="Q140" s="157">
        <v>0</v>
      </c>
      <c r="R140" s="157">
        <f t="shared" si="2"/>
        <v>0</v>
      </c>
      <c r="S140" s="157">
        <v>0</v>
      </c>
      <c r="T140" s="158">
        <f t="shared" si="3"/>
        <v>0</v>
      </c>
      <c r="AR140" s="159" t="s">
        <v>126</v>
      </c>
      <c r="AT140" s="159" t="s">
        <v>122</v>
      </c>
      <c r="AU140" s="159" t="s">
        <v>127</v>
      </c>
      <c r="AY140" s="13" t="s">
        <v>119</v>
      </c>
      <c r="BE140" s="160">
        <f t="shared" si="4"/>
        <v>0</v>
      </c>
      <c r="BF140" s="160">
        <f t="shared" si="5"/>
        <v>0</v>
      </c>
      <c r="BG140" s="160">
        <f t="shared" si="6"/>
        <v>0</v>
      </c>
      <c r="BH140" s="160">
        <f t="shared" si="7"/>
        <v>0</v>
      </c>
      <c r="BI140" s="160">
        <f t="shared" si="8"/>
        <v>0</v>
      </c>
      <c r="BJ140" s="13" t="s">
        <v>127</v>
      </c>
      <c r="BK140" s="160">
        <f t="shared" si="9"/>
        <v>0</v>
      </c>
      <c r="BL140" s="13" t="s">
        <v>126</v>
      </c>
      <c r="BM140" s="159" t="s">
        <v>149</v>
      </c>
    </row>
    <row r="141" spans="2:65" s="1" customFormat="1" ht="24" customHeight="1">
      <c r="B141" s="147"/>
      <c r="C141" s="148" t="s">
        <v>137</v>
      </c>
      <c r="D141" s="148" t="s">
        <v>122</v>
      </c>
      <c r="E141" s="149" t="s">
        <v>150</v>
      </c>
      <c r="F141" s="150" t="s">
        <v>151</v>
      </c>
      <c r="G141" s="151" t="s">
        <v>144</v>
      </c>
      <c r="H141" s="152">
        <v>4.1470000000000002</v>
      </c>
      <c r="I141" s="153"/>
      <c r="J141" s="154">
        <f t="shared" si="0"/>
        <v>0</v>
      </c>
      <c r="K141" s="150" t="s">
        <v>1</v>
      </c>
      <c r="L141" s="28"/>
      <c r="M141" s="155" t="s">
        <v>1</v>
      </c>
      <c r="N141" s="156" t="s">
        <v>36</v>
      </c>
      <c r="O141" s="51"/>
      <c r="P141" s="157">
        <f t="shared" si="1"/>
        <v>0</v>
      </c>
      <c r="Q141" s="157">
        <v>0</v>
      </c>
      <c r="R141" s="157">
        <f t="shared" si="2"/>
        <v>0</v>
      </c>
      <c r="S141" s="157">
        <v>0</v>
      </c>
      <c r="T141" s="158">
        <f t="shared" si="3"/>
        <v>0</v>
      </c>
      <c r="AR141" s="159" t="s">
        <v>126</v>
      </c>
      <c r="AT141" s="159" t="s">
        <v>122</v>
      </c>
      <c r="AU141" s="159" t="s">
        <v>127</v>
      </c>
      <c r="AY141" s="13" t="s">
        <v>119</v>
      </c>
      <c r="BE141" s="160">
        <f t="shared" si="4"/>
        <v>0</v>
      </c>
      <c r="BF141" s="160">
        <f t="shared" si="5"/>
        <v>0</v>
      </c>
      <c r="BG141" s="160">
        <f t="shared" si="6"/>
        <v>0</v>
      </c>
      <c r="BH141" s="160">
        <f t="shared" si="7"/>
        <v>0</v>
      </c>
      <c r="BI141" s="160">
        <f t="shared" si="8"/>
        <v>0</v>
      </c>
      <c r="BJ141" s="13" t="s">
        <v>127</v>
      </c>
      <c r="BK141" s="160">
        <f t="shared" si="9"/>
        <v>0</v>
      </c>
      <c r="BL141" s="13" t="s">
        <v>126</v>
      </c>
      <c r="BM141" s="159" t="s">
        <v>152</v>
      </c>
    </row>
    <row r="142" spans="2:65" s="1" customFormat="1" ht="24" customHeight="1">
      <c r="B142" s="147"/>
      <c r="C142" s="148" t="s">
        <v>120</v>
      </c>
      <c r="D142" s="148" t="s">
        <v>122</v>
      </c>
      <c r="E142" s="149" t="s">
        <v>153</v>
      </c>
      <c r="F142" s="150" t="s">
        <v>154</v>
      </c>
      <c r="G142" s="151" t="s">
        <v>144</v>
      </c>
      <c r="H142" s="152">
        <v>8.2940000000000005</v>
      </c>
      <c r="I142" s="153"/>
      <c r="J142" s="154">
        <f t="shared" si="0"/>
        <v>0</v>
      </c>
      <c r="K142" s="150" t="s">
        <v>1</v>
      </c>
      <c r="L142" s="28"/>
      <c r="M142" s="155" t="s">
        <v>1</v>
      </c>
      <c r="N142" s="156" t="s">
        <v>36</v>
      </c>
      <c r="O142" s="51"/>
      <c r="P142" s="157">
        <f t="shared" si="1"/>
        <v>0</v>
      </c>
      <c r="Q142" s="157">
        <v>0</v>
      </c>
      <c r="R142" s="157">
        <f t="shared" si="2"/>
        <v>0</v>
      </c>
      <c r="S142" s="157">
        <v>0</v>
      </c>
      <c r="T142" s="158">
        <f t="shared" si="3"/>
        <v>0</v>
      </c>
      <c r="AR142" s="159" t="s">
        <v>126</v>
      </c>
      <c r="AT142" s="159" t="s">
        <v>122</v>
      </c>
      <c r="AU142" s="159" t="s">
        <v>127</v>
      </c>
      <c r="AY142" s="13" t="s">
        <v>119</v>
      </c>
      <c r="BE142" s="160">
        <f t="shared" si="4"/>
        <v>0</v>
      </c>
      <c r="BF142" s="160">
        <f t="shared" si="5"/>
        <v>0</v>
      </c>
      <c r="BG142" s="160">
        <f t="shared" si="6"/>
        <v>0</v>
      </c>
      <c r="BH142" s="160">
        <f t="shared" si="7"/>
        <v>0</v>
      </c>
      <c r="BI142" s="160">
        <f t="shared" si="8"/>
        <v>0</v>
      </c>
      <c r="BJ142" s="13" t="s">
        <v>127</v>
      </c>
      <c r="BK142" s="160">
        <f t="shared" si="9"/>
        <v>0</v>
      </c>
      <c r="BL142" s="13" t="s">
        <v>126</v>
      </c>
      <c r="BM142" s="159" t="s">
        <v>155</v>
      </c>
    </row>
    <row r="143" spans="2:65" s="1" customFormat="1" ht="24" customHeight="1">
      <c r="B143" s="147"/>
      <c r="C143" s="148" t="s">
        <v>141</v>
      </c>
      <c r="D143" s="148" t="s">
        <v>122</v>
      </c>
      <c r="E143" s="149" t="s">
        <v>156</v>
      </c>
      <c r="F143" s="150" t="s">
        <v>157</v>
      </c>
      <c r="G143" s="151" t="s">
        <v>144</v>
      </c>
      <c r="H143" s="152">
        <v>4.1470000000000002</v>
      </c>
      <c r="I143" s="153"/>
      <c r="J143" s="154">
        <f t="shared" si="0"/>
        <v>0</v>
      </c>
      <c r="K143" s="150" t="s">
        <v>1</v>
      </c>
      <c r="L143" s="28"/>
      <c r="M143" s="155" t="s">
        <v>1</v>
      </c>
      <c r="N143" s="156" t="s">
        <v>36</v>
      </c>
      <c r="O143" s="51"/>
      <c r="P143" s="157">
        <f t="shared" si="1"/>
        <v>0</v>
      </c>
      <c r="Q143" s="157">
        <v>0</v>
      </c>
      <c r="R143" s="157">
        <f t="shared" si="2"/>
        <v>0</v>
      </c>
      <c r="S143" s="157">
        <v>0</v>
      </c>
      <c r="T143" s="158">
        <f t="shared" si="3"/>
        <v>0</v>
      </c>
      <c r="AR143" s="159" t="s">
        <v>126</v>
      </c>
      <c r="AT143" s="159" t="s">
        <v>122</v>
      </c>
      <c r="AU143" s="159" t="s">
        <v>127</v>
      </c>
      <c r="AY143" s="13" t="s">
        <v>119</v>
      </c>
      <c r="BE143" s="160">
        <f t="shared" si="4"/>
        <v>0</v>
      </c>
      <c r="BF143" s="160">
        <f t="shared" si="5"/>
        <v>0</v>
      </c>
      <c r="BG143" s="160">
        <f t="shared" si="6"/>
        <v>0</v>
      </c>
      <c r="BH143" s="160">
        <f t="shared" si="7"/>
        <v>0</v>
      </c>
      <c r="BI143" s="160">
        <f t="shared" si="8"/>
        <v>0</v>
      </c>
      <c r="BJ143" s="13" t="s">
        <v>127</v>
      </c>
      <c r="BK143" s="160">
        <f t="shared" si="9"/>
        <v>0</v>
      </c>
      <c r="BL143" s="13" t="s">
        <v>126</v>
      </c>
      <c r="BM143" s="159" t="s">
        <v>7</v>
      </c>
    </row>
    <row r="144" spans="2:65" s="1" customFormat="1" ht="24" customHeight="1">
      <c r="B144" s="147"/>
      <c r="C144" s="148" t="s">
        <v>158</v>
      </c>
      <c r="D144" s="148" t="s">
        <v>122</v>
      </c>
      <c r="E144" s="149" t="s">
        <v>159</v>
      </c>
      <c r="F144" s="150" t="s">
        <v>160</v>
      </c>
      <c r="G144" s="151" t="s">
        <v>144</v>
      </c>
      <c r="H144" s="152">
        <v>4.1470000000000002</v>
      </c>
      <c r="I144" s="153"/>
      <c r="J144" s="154">
        <f t="shared" si="0"/>
        <v>0</v>
      </c>
      <c r="K144" s="150" t="s">
        <v>1</v>
      </c>
      <c r="L144" s="28"/>
      <c r="M144" s="155" t="s">
        <v>1</v>
      </c>
      <c r="N144" s="156" t="s">
        <v>36</v>
      </c>
      <c r="O144" s="51"/>
      <c r="P144" s="157">
        <f t="shared" si="1"/>
        <v>0</v>
      </c>
      <c r="Q144" s="157">
        <v>0</v>
      </c>
      <c r="R144" s="157">
        <f t="shared" si="2"/>
        <v>0</v>
      </c>
      <c r="S144" s="157">
        <v>0</v>
      </c>
      <c r="T144" s="158">
        <f t="shared" si="3"/>
        <v>0</v>
      </c>
      <c r="AR144" s="159" t="s">
        <v>126</v>
      </c>
      <c r="AT144" s="159" t="s">
        <v>122</v>
      </c>
      <c r="AU144" s="159" t="s">
        <v>127</v>
      </c>
      <c r="AY144" s="13" t="s">
        <v>119</v>
      </c>
      <c r="BE144" s="160">
        <f t="shared" si="4"/>
        <v>0</v>
      </c>
      <c r="BF144" s="160">
        <f t="shared" si="5"/>
        <v>0</v>
      </c>
      <c r="BG144" s="160">
        <f t="shared" si="6"/>
        <v>0</v>
      </c>
      <c r="BH144" s="160">
        <f t="shared" si="7"/>
        <v>0</v>
      </c>
      <c r="BI144" s="160">
        <f t="shared" si="8"/>
        <v>0</v>
      </c>
      <c r="BJ144" s="13" t="s">
        <v>127</v>
      </c>
      <c r="BK144" s="160">
        <f t="shared" si="9"/>
        <v>0</v>
      </c>
      <c r="BL144" s="13" t="s">
        <v>126</v>
      </c>
      <c r="BM144" s="159" t="s">
        <v>161</v>
      </c>
    </row>
    <row r="145" spans="2:65" s="11" customFormat="1" ht="25.9" customHeight="1">
      <c r="B145" s="134"/>
      <c r="D145" s="135" t="s">
        <v>69</v>
      </c>
      <c r="E145" s="136" t="s">
        <v>162</v>
      </c>
      <c r="F145" s="136" t="s">
        <v>163</v>
      </c>
      <c r="I145" s="137"/>
      <c r="J145" s="138">
        <f>BK145</f>
        <v>0</v>
      </c>
      <c r="L145" s="134"/>
      <c r="M145" s="139"/>
      <c r="N145" s="140"/>
      <c r="O145" s="140"/>
      <c r="P145" s="141">
        <f>P146+P150+P153+P156+P163+P175+P206+P209+P216+P222</f>
        <v>0</v>
      </c>
      <c r="Q145" s="140"/>
      <c r="R145" s="141">
        <f>R146+R150+R153+R156+R163+R175+R206+R209+R216+R222</f>
        <v>0</v>
      </c>
      <c r="S145" s="140"/>
      <c r="T145" s="142">
        <f>T146+T150+T153+T156+T163+T175+T206+T209+T216+T222</f>
        <v>0</v>
      </c>
      <c r="AR145" s="135" t="s">
        <v>127</v>
      </c>
      <c r="AT145" s="143" t="s">
        <v>69</v>
      </c>
      <c r="AU145" s="143" t="s">
        <v>70</v>
      </c>
      <c r="AY145" s="135" t="s">
        <v>119</v>
      </c>
      <c r="BK145" s="144">
        <f>BK146+BK150+BK153+BK156+BK163+BK175+BK206+BK209+BK216+BK222</f>
        <v>0</v>
      </c>
    </row>
    <row r="146" spans="2:65" s="11" customFormat="1" ht="22.9" customHeight="1">
      <c r="B146" s="134"/>
      <c r="D146" s="135" t="s">
        <v>69</v>
      </c>
      <c r="E146" s="145" t="s">
        <v>164</v>
      </c>
      <c r="F146" s="145" t="s">
        <v>165</v>
      </c>
      <c r="I146" s="137"/>
      <c r="J146" s="146">
        <f>BK146</f>
        <v>0</v>
      </c>
      <c r="L146" s="134"/>
      <c r="M146" s="139"/>
      <c r="N146" s="140"/>
      <c r="O146" s="140"/>
      <c r="P146" s="141">
        <f>SUM(P147:P149)</f>
        <v>0</v>
      </c>
      <c r="Q146" s="140"/>
      <c r="R146" s="141">
        <f>SUM(R147:R149)</f>
        <v>0</v>
      </c>
      <c r="S146" s="140"/>
      <c r="T146" s="142">
        <f>SUM(T147:T149)</f>
        <v>0</v>
      </c>
      <c r="AR146" s="135" t="s">
        <v>127</v>
      </c>
      <c r="AT146" s="143" t="s">
        <v>69</v>
      </c>
      <c r="AU146" s="143" t="s">
        <v>77</v>
      </c>
      <c r="AY146" s="135" t="s">
        <v>119</v>
      </c>
      <c r="BK146" s="144">
        <f>SUM(BK147:BK149)</f>
        <v>0</v>
      </c>
    </row>
    <row r="147" spans="2:65" s="1" customFormat="1" ht="24" customHeight="1">
      <c r="B147" s="147"/>
      <c r="C147" s="148" t="s">
        <v>145</v>
      </c>
      <c r="D147" s="148" t="s">
        <v>122</v>
      </c>
      <c r="E147" s="149" t="s">
        <v>166</v>
      </c>
      <c r="F147" s="150" t="s">
        <v>167</v>
      </c>
      <c r="G147" s="151" t="s">
        <v>133</v>
      </c>
      <c r="H147" s="152">
        <v>41.155999999999999</v>
      </c>
      <c r="I147" s="153"/>
      <c r="J147" s="154">
        <f>ROUND(I147*H147,2)</f>
        <v>0</v>
      </c>
      <c r="K147" s="150" t="s">
        <v>1</v>
      </c>
      <c r="L147" s="28"/>
      <c r="M147" s="155" t="s">
        <v>1</v>
      </c>
      <c r="N147" s="156" t="s">
        <v>36</v>
      </c>
      <c r="O147" s="51"/>
      <c r="P147" s="157">
        <f>O147*H147</f>
        <v>0</v>
      </c>
      <c r="Q147" s="157">
        <v>0</v>
      </c>
      <c r="R147" s="157">
        <f>Q147*H147</f>
        <v>0</v>
      </c>
      <c r="S147" s="157">
        <v>0</v>
      </c>
      <c r="T147" s="158">
        <f>S147*H147</f>
        <v>0</v>
      </c>
      <c r="AR147" s="159" t="s">
        <v>152</v>
      </c>
      <c r="AT147" s="159" t="s">
        <v>122</v>
      </c>
      <c r="AU147" s="159" t="s">
        <v>127</v>
      </c>
      <c r="AY147" s="13" t="s">
        <v>119</v>
      </c>
      <c r="BE147" s="160">
        <f>IF(N147="základná",J147,0)</f>
        <v>0</v>
      </c>
      <c r="BF147" s="160">
        <f>IF(N147="znížená",J147,0)</f>
        <v>0</v>
      </c>
      <c r="BG147" s="160">
        <f>IF(N147="zákl. prenesená",J147,0)</f>
        <v>0</v>
      </c>
      <c r="BH147" s="160">
        <f>IF(N147="zníž. prenesená",J147,0)</f>
        <v>0</v>
      </c>
      <c r="BI147" s="160">
        <f>IF(N147="nulová",J147,0)</f>
        <v>0</v>
      </c>
      <c r="BJ147" s="13" t="s">
        <v>127</v>
      </c>
      <c r="BK147" s="160">
        <f>ROUND(I147*H147,2)</f>
        <v>0</v>
      </c>
      <c r="BL147" s="13" t="s">
        <v>152</v>
      </c>
      <c r="BM147" s="159" t="s">
        <v>168</v>
      </c>
    </row>
    <row r="148" spans="2:65" s="1" customFormat="1" ht="24" customHeight="1">
      <c r="B148" s="147"/>
      <c r="C148" s="161" t="s">
        <v>169</v>
      </c>
      <c r="D148" s="161" t="s">
        <v>170</v>
      </c>
      <c r="E148" s="162" t="s">
        <v>171</v>
      </c>
      <c r="F148" s="163" t="s">
        <v>172</v>
      </c>
      <c r="G148" s="164" t="s">
        <v>133</v>
      </c>
      <c r="H148" s="165">
        <v>41.978999999999999</v>
      </c>
      <c r="I148" s="166"/>
      <c r="J148" s="167">
        <f>ROUND(I148*H148,2)</f>
        <v>0</v>
      </c>
      <c r="K148" s="163" t="s">
        <v>1</v>
      </c>
      <c r="L148" s="168"/>
      <c r="M148" s="169" t="s">
        <v>1</v>
      </c>
      <c r="N148" s="170" t="s">
        <v>36</v>
      </c>
      <c r="O148" s="51"/>
      <c r="P148" s="157">
        <f>O148*H148</f>
        <v>0</v>
      </c>
      <c r="Q148" s="157">
        <v>0</v>
      </c>
      <c r="R148" s="157">
        <f>Q148*H148</f>
        <v>0</v>
      </c>
      <c r="S148" s="157">
        <v>0</v>
      </c>
      <c r="T148" s="158">
        <f>S148*H148</f>
        <v>0</v>
      </c>
      <c r="AR148" s="159" t="s">
        <v>173</v>
      </c>
      <c r="AT148" s="159" t="s">
        <v>170</v>
      </c>
      <c r="AU148" s="159" t="s">
        <v>127</v>
      </c>
      <c r="AY148" s="13" t="s">
        <v>119</v>
      </c>
      <c r="BE148" s="160">
        <f>IF(N148="základná",J148,0)</f>
        <v>0</v>
      </c>
      <c r="BF148" s="160">
        <f>IF(N148="znížená",J148,0)</f>
        <v>0</v>
      </c>
      <c r="BG148" s="160">
        <f>IF(N148="zákl. prenesená",J148,0)</f>
        <v>0</v>
      </c>
      <c r="BH148" s="160">
        <f>IF(N148="zníž. prenesená",J148,0)</f>
        <v>0</v>
      </c>
      <c r="BI148" s="160">
        <f>IF(N148="nulová",J148,0)</f>
        <v>0</v>
      </c>
      <c r="BJ148" s="13" t="s">
        <v>127</v>
      </c>
      <c r="BK148" s="160">
        <f>ROUND(I148*H148,2)</f>
        <v>0</v>
      </c>
      <c r="BL148" s="13" t="s">
        <v>152</v>
      </c>
      <c r="BM148" s="159" t="s">
        <v>174</v>
      </c>
    </row>
    <row r="149" spans="2:65" s="1" customFormat="1" ht="24" customHeight="1">
      <c r="B149" s="147"/>
      <c r="C149" s="148" t="s">
        <v>149</v>
      </c>
      <c r="D149" s="148" t="s">
        <v>122</v>
      </c>
      <c r="E149" s="149" t="s">
        <v>175</v>
      </c>
      <c r="F149" s="150" t="s">
        <v>176</v>
      </c>
      <c r="G149" s="151" t="s">
        <v>177</v>
      </c>
      <c r="H149" s="171"/>
      <c r="I149" s="153"/>
      <c r="J149" s="154">
        <f>ROUND(I149*H149,2)</f>
        <v>0</v>
      </c>
      <c r="K149" s="150" t="s">
        <v>1</v>
      </c>
      <c r="L149" s="28"/>
      <c r="M149" s="155" t="s">
        <v>1</v>
      </c>
      <c r="N149" s="156" t="s">
        <v>36</v>
      </c>
      <c r="O149" s="51"/>
      <c r="P149" s="157">
        <f>O149*H149</f>
        <v>0</v>
      </c>
      <c r="Q149" s="157">
        <v>0</v>
      </c>
      <c r="R149" s="157">
        <f>Q149*H149</f>
        <v>0</v>
      </c>
      <c r="S149" s="157">
        <v>0</v>
      </c>
      <c r="T149" s="158">
        <f>S149*H149</f>
        <v>0</v>
      </c>
      <c r="AR149" s="159" t="s">
        <v>152</v>
      </c>
      <c r="AT149" s="159" t="s">
        <v>122</v>
      </c>
      <c r="AU149" s="159" t="s">
        <v>127</v>
      </c>
      <c r="AY149" s="13" t="s">
        <v>119</v>
      </c>
      <c r="BE149" s="160">
        <f>IF(N149="základná",J149,0)</f>
        <v>0</v>
      </c>
      <c r="BF149" s="160">
        <f>IF(N149="znížená",J149,0)</f>
        <v>0</v>
      </c>
      <c r="BG149" s="160">
        <f>IF(N149="zákl. prenesená",J149,0)</f>
        <v>0</v>
      </c>
      <c r="BH149" s="160">
        <f>IF(N149="zníž. prenesená",J149,0)</f>
        <v>0</v>
      </c>
      <c r="BI149" s="160">
        <f>IF(N149="nulová",J149,0)</f>
        <v>0</v>
      </c>
      <c r="BJ149" s="13" t="s">
        <v>127</v>
      </c>
      <c r="BK149" s="160">
        <f>ROUND(I149*H149,2)</f>
        <v>0</v>
      </c>
      <c r="BL149" s="13" t="s">
        <v>152</v>
      </c>
      <c r="BM149" s="159" t="s">
        <v>178</v>
      </c>
    </row>
    <row r="150" spans="2:65" s="11" customFormat="1" ht="22.9" customHeight="1">
      <c r="B150" s="134"/>
      <c r="D150" s="135" t="s">
        <v>69</v>
      </c>
      <c r="E150" s="145" t="s">
        <v>179</v>
      </c>
      <c r="F150" s="145" t="s">
        <v>180</v>
      </c>
      <c r="I150" s="137"/>
      <c r="J150" s="146">
        <f>BK150</f>
        <v>0</v>
      </c>
      <c r="L150" s="134"/>
      <c r="M150" s="139"/>
      <c r="N150" s="140"/>
      <c r="O150" s="140"/>
      <c r="P150" s="141">
        <f>SUM(P151:P152)</f>
        <v>0</v>
      </c>
      <c r="Q150" s="140"/>
      <c r="R150" s="141">
        <f>SUM(R151:R152)</f>
        <v>0</v>
      </c>
      <c r="S150" s="140"/>
      <c r="T150" s="142">
        <f>SUM(T151:T152)</f>
        <v>0</v>
      </c>
      <c r="AR150" s="135" t="s">
        <v>127</v>
      </c>
      <c r="AT150" s="143" t="s">
        <v>69</v>
      </c>
      <c r="AU150" s="143" t="s">
        <v>77</v>
      </c>
      <c r="AY150" s="135" t="s">
        <v>119</v>
      </c>
      <c r="BK150" s="144">
        <f>SUM(BK151:BK152)</f>
        <v>0</v>
      </c>
    </row>
    <row r="151" spans="2:65" s="1" customFormat="1" ht="36" customHeight="1">
      <c r="B151" s="147"/>
      <c r="C151" s="148" t="s">
        <v>181</v>
      </c>
      <c r="D151" s="148" t="s">
        <v>122</v>
      </c>
      <c r="E151" s="149" t="s">
        <v>182</v>
      </c>
      <c r="F151" s="150" t="s">
        <v>183</v>
      </c>
      <c r="G151" s="151" t="s">
        <v>125</v>
      </c>
      <c r="H151" s="152">
        <v>1</v>
      </c>
      <c r="I151" s="153"/>
      <c r="J151" s="154">
        <f>ROUND(I151*H151,2)</f>
        <v>0</v>
      </c>
      <c r="K151" s="150" t="s">
        <v>1</v>
      </c>
      <c r="L151" s="28"/>
      <c r="M151" s="155" t="s">
        <v>1</v>
      </c>
      <c r="N151" s="156" t="s">
        <v>36</v>
      </c>
      <c r="O151" s="51"/>
      <c r="P151" s="157">
        <f>O151*H151</f>
        <v>0</v>
      </c>
      <c r="Q151" s="157">
        <v>0</v>
      </c>
      <c r="R151" s="157">
        <f>Q151*H151</f>
        <v>0</v>
      </c>
      <c r="S151" s="157">
        <v>0</v>
      </c>
      <c r="T151" s="158">
        <f>S151*H151</f>
        <v>0</v>
      </c>
      <c r="AR151" s="159" t="s">
        <v>152</v>
      </c>
      <c r="AT151" s="159" t="s">
        <v>122</v>
      </c>
      <c r="AU151" s="159" t="s">
        <v>127</v>
      </c>
      <c r="AY151" s="13" t="s">
        <v>119</v>
      </c>
      <c r="BE151" s="160">
        <f>IF(N151="základná",J151,0)</f>
        <v>0</v>
      </c>
      <c r="BF151" s="160">
        <f>IF(N151="znížená",J151,0)</f>
        <v>0</v>
      </c>
      <c r="BG151" s="160">
        <f>IF(N151="zákl. prenesená",J151,0)</f>
        <v>0</v>
      </c>
      <c r="BH151" s="160">
        <f>IF(N151="zníž. prenesená",J151,0)</f>
        <v>0</v>
      </c>
      <c r="BI151" s="160">
        <f>IF(N151="nulová",J151,0)</f>
        <v>0</v>
      </c>
      <c r="BJ151" s="13" t="s">
        <v>127</v>
      </c>
      <c r="BK151" s="160">
        <f>ROUND(I151*H151,2)</f>
        <v>0</v>
      </c>
      <c r="BL151" s="13" t="s">
        <v>152</v>
      </c>
      <c r="BM151" s="159" t="s">
        <v>184</v>
      </c>
    </row>
    <row r="152" spans="2:65" s="1" customFormat="1" ht="24" customHeight="1">
      <c r="B152" s="147"/>
      <c r="C152" s="148" t="s">
        <v>152</v>
      </c>
      <c r="D152" s="148" t="s">
        <v>122</v>
      </c>
      <c r="E152" s="149" t="s">
        <v>185</v>
      </c>
      <c r="F152" s="150" t="s">
        <v>186</v>
      </c>
      <c r="G152" s="151" t="s">
        <v>177</v>
      </c>
      <c r="H152" s="171"/>
      <c r="I152" s="153"/>
      <c r="J152" s="154">
        <f>ROUND(I152*H152,2)</f>
        <v>0</v>
      </c>
      <c r="K152" s="150" t="s">
        <v>1</v>
      </c>
      <c r="L152" s="28"/>
      <c r="M152" s="155" t="s">
        <v>1</v>
      </c>
      <c r="N152" s="156" t="s">
        <v>36</v>
      </c>
      <c r="O152" s="51"/>
      <c r="P152" s="157">
        <f>O152*H152</f>
        <v>0</v>
      </c>
      <c r="Q152" s="157">
        <v>0</v>
      </c>
      <c r="R152" s="157">
        <f>Q152*H152</f>
        <v>0</v>
      </c>
      <c r="S152" s="157">
        <v>0</v>
      </c>
      <c r="T152" s="158">
        <f>S152*H152</f>
        <v>0</v>
      </c>
      <c r="AR152" s="159" t="s">
        <v>152</v>
      </c>
      <c r="AT152" s="159" t="s">
        <v>122</v>
      </c>
      <c r="AU152" s="159" t="s">
        <v>127</v>
      </c>
      <c r="AY152" s="13" t="s">
        <v>119</v>
      </c>
      <c r="BE152" s="160">
        <f>IF(N152="základná",J152,0)</f>
        <v>0</v>
      </c>
      <c r="BF152" s="160">
        <f>IF(N152="znížená",J152,0)</f>
        <v>0</v>
      </c>
      <c r="BG152" s="160">
        <f>IF(N152="zákl. prenesená",J152,0)</f>
        <v>0</v>
      </c>
      <c r="BH152" s="160">
        <f>IF(N152="zníž. prenesená",J152,0)</f>
        <v>0</v>
      </c>
      <c r="BI152" s="160">
        <f>IF(N152="nulová",J152,0)</f>
        <v>0</v>
      </c>
      <c r="BJ152" s="13" t="s">
        <v>127</v>
      </c>
      <c r="BK152" s="160">
        <f>ROUND(I152*H152,2)</f>
        <v>0</v>
      </c>
      <c r="BL152" s="13" t="s">
        <v>152</v>
      </c>
      <c r="BM152" s="159" t="s">
        <v>173</v>
      </c>
    </row>
    <row r="153" spans="2:65" s="11" customFormat="1" ht="22.9" customHeight="1">
      <c r="B153" s="134"/>
      <c r="D153" s="135" t="s">
        <v>69</v>
      </c>
      <c r="E153" s="145" t="s">
        <v>187</v>
      </c>
      <c r="F153" s="145" t="s">
        <v>188</v>
      </c>
      <c r="I153" s="137"/>
      <c r="J153" s="146">
        <f>BK153</f>
        <v>0</v>
      </c>
      <c r="L153" s="134"/>
      <c r="M153" s="139"/>
      <c r="N153" s="140"/>
      <c r="O153" s="140"/>
      <c r="P153" s="141">
        <f>SUM(P154:P155)</f>
        <v>0</v>
      </c>
      <c r="Q153" s="140"/>
      <c r="R153" s="141">
        <f>SUM(R154:R155)</f>
        <v>0</v>
      </c>
      <c r="S153" s="140"/>
      <c r="T153" s="142">
        <f>SUM(T154:T155)</f>
        <v>0</v>
      </c>
      <c r="AR153" s="135" t="s">
        <v>127</v>
      </c>
      <c r="AT153" s="143" t="s">
        <v>69</v>
      </c>
      <c r="AU153" s="143" t="s">
        <v>77</v>
      </c>
      <c r="AY153" s="135" t="s">
        <v>119</v>
      </c>
      <c r="BK153" s="144">
        <f>SUM(BK154:BK155)</f>
        <v>0</v>
      </c>
    </row>
    <row r="154" spans="2:65" s="1" customFormat="1" ht="36" customHeight="1">
      <c r="B154" s="147"/>
      <c r="C154" s="148" t="s">
        <v>189</v>
      </c>
      <c r="D154" s="148" t="s">
        <v>122</v>
      </c>
      <c r="E154" s="149" t="s">
        <v>190</v>
      </c>
      <c r="F154" s="150" t="s">
        <v>191</v>
      </c>
      <c r="G154" s="151" t="s">
        <v>192</v>
      </c>
      <c r="H154" s="152">
        <v>1</v>
      </c>
      <c r="I154" s="153"/>
      <c r="J154" s="154">
        <f>ROUND(I154*H154,2)</f>
        <v>0</v>
      </c>
      <c r="K154" s="150" t="s">
        <v>1</v>
      </c>
      <c r="L154" s="28"/>
      <c r="M154" s="155" t="s">
        <v>1</v>
      </c>
      <c r="N154" s="156" t="s">
        <v>36</v>
      </c>
      <c r="O154" s="51"/>
      <c r="P154" s="157">
        <f>O154*H154</f>
        <v>0</v>
      </c>
      <c r="Q154" s="157">
        <v>0</v>
      </c>
      <c r="R154" s="157">
        <f>Q154*H154</f>
        <v>0</v>
      </c>
      <c r="S154" s="157">
        <v>0</v>
      </c>
      <c r="T154" s="158">
        <f>S154*H154</f>
        <v>0</v>
      </c>
      <c r="AR154" s="159" t="s">
        <v>152</v>
      </c>
      <c r="AT154" s="159" t="s">
        <v>122</v>
      </c>
      <c r="AU154" s="159" t="s">
        <v>127</v>
      </c>
      <c r="AY154" s="13" t="s">
        <v>119</v>
      </c>
      <c r="BE154" s="160">
        <f>IF(N154="základná",J154,0)</f>
        <v>0</v>
      </c>
      <c r="BF154" s="160">
        <f>IF(N154="znížená",J154,0)</f>
        <v>0</v>
      </c>
      <c r="BG154" s="160">
        <f>IF(N154="zákl. prenesená",J154,0)</f>
        <v>0</v>
      </c>
      <c r="BH154" s="160">
        <f>IF(N154="zníž. prenesená",J154,0)</f>
        <v>0</v>
      </c>
      <c r="BI154" s="160">
        <f>IF(N154="nulová",J154,0)</f>
        <v>0</v>
      </c>
      <c r="BJ154" s="13" t="s">
        <v>127</v>
      </c>
      <c r="BK154" s="160">
        <f>ROUND(I154*H154,2)</f>
        <v>0</v>
      </c>
      <c r="BL154" s="13" t="s">
        <v>152</v>
      </c>
      <c r="BM154" s="159" t="s">
        <v>193</v>
      </c>
    </row>
    <row r="155" spans="2:65" s="1" customFormat="1" ht="24" customHeight="1">
      <c r="B155" s="147"/>
      <c r="C155" s="148" t="s">
        <v>155</v>
      </c>
      <c r="D155" s="148" t="s">
        <v>122</v>
      </c>
      <c r="E155" s="149" t="s">
        <v>194</v>
      </c>
      <c r="F155" s="150" t="s">
        <v>195</v>
      </c>
      <c r="G155" s="151" t="s">
        <v>177</v>
      </c>
      <c r="H155" s="171"/>
      <c r="I155" s="153"/>
      <c r="J155" s="154">
        <f>ROUND(I155*H155,2)</f>
        <v>0</v>
      </c>
      <c r="K155" s="150" t="s">
        <v>1</v>
      </c>
      <c r="L155" s="28"/>
      <c r="M155" s="155" t="s">
        <v>1</v>
      </c>
      <c r="N155" s="156" t="s">
        <v>36</v>
      </c>
      <c r="O155" s="51"/>
      <c r="P155" s="157">
        <f>O155*H155</f>
        <v>0</v>
      </c>
      <c r="Q155" s="157">
        <v>0</v>
      </c>
      <c r="R155" s="157">
        <f>Q155*H155</f>
        <v>0</v>
      </c>
      <c r="S155" s="157">
        <v>0</v>
      </c>
      <c r="T155" s="158">
        <f>S155*H155</f>
        <v>0</v>
      </c>
      <c r="AR155" s="159" t="s">
        <v>152</v>
      </c>
      <c r="AT155" s="159" t="s">
        <v>122</v>
      </c>
      <c r="AU155" s="159" t="s">
        <v>127</v>
      </c>
      <c r="AY155" s="13" t="s">
        <v>119</v>
      </c>
      <c r="BE155" s="160">
        <f>IF(N155="základná",J155,0)</f>
        <v>0</v>
      </c>
      <c r="BF155" s="160">
        <f>IF(N155="znížená",J155,0)</f>
        <v>0</v>
      </c>
      <c r="BG155" s="160">
        <f>IF(N155="zákl. prenesená",J155,0)</f>
        <v>0</v>
      </c>
      <c r="BH155" s="160">
        <f>IF(N155="zníž. prenesená",J155,0)</f>
        <v>0</v>
      </c>
      <c r="BI155" s="160">
        <f>IF(N155="nulová",J155,0)</f>
        <v>0</v>
      </c>
      <c r="BJ155" s="13" t="s">
        <v>127</v>
      </c>
      <c r="BK155" s="160">
        <f>ROUND(I155*H155,2)</f>
        <v>0</v>
      </c>
      <c r="BL155" s="13" t="s">
        <v>152</v>
      </c>
      <c r="BM155" s="159" t="s">
        <v>196</v>
      </c>
    </row>
    <row r="156" spans="2:65" s="11" customFormat="1" ht="22.9" customHeight="1">
      <c r="B156" s="134"/>
      <c r="D156" s="135" t="s">
        <v>69</v>
      </c>
      <c r="E156" s="145" t="s">
        <v>197</v>
      </c>
      <c r="F156" s="145" t="s">
        <v>198</v>
      </c>
      <c r="I156" s="137"/>
      <c r="J156" s="146">
        <f>BK156</f>
        <v>0</v>
      </c>
      <c r="L156" s="134"/>
      <c r="M156" s="139"/>
      <c r="N156" s="140"/>
      <c r="O156" s="140"/>
      <c r="P156" s="141">
        <f>SUM(P157:P162)</f>
        <v>0</v>
      </c>
      <c r="Q156" s="140"/>
      <c r="R156" s="141">
        <f>SUM(R157:R162)</f>
        <v>0</v>
      </c>
      <c r="S156" s="140"/>
      <c r="T156" s="142">
        <f>SUM(T157:T162)</f>
        <v>0</v>
      </c>
      <c r="AR156" s="135" t="s">
        <v>127</v>
      </c>
      <c r="AT156" s="143" t="s">
        <v>69</v>
      </c>
      <c r="AU156" s="143" t="s">
        <v>77</v>
      </c>
      <c r="AY156" s="135" t="s">
        <v>119</v>
      </c>
      <c r="BK156" s="144">
        <f>SUM(BK157:BK162)</f>
        <v>0</v>
      </c>
    </row>
    <row r="157" spans="2:65" s="1" customFormat="1" ht="24" customHeight="1">
      <c r="B157" s="147"/>
      <c r="C157" s="148" t="s">
        <v>199</v>
      </c>
      <c r="D157" s="148" t="s">
        <v>122</v>
      </c>
      <c r="E157" s="149" t="s">
        <v>200</v>
      </c>
      <c r="F157" s="150" t="s">
        <v>201</v>
      </c>
      <c r="G157" s="151" t="s">
        <v>202</v>
      </c>
      <c r="H157" s="152">
        <v>1</v>
      </c>
      <c r="I157" s="153"/>
      <c r="J157" s="154">
        <f t="shared" ref="J157:J162" si="10">ROUND(I157*H157,2)</f>
        <v>0</v>
      </c>
      <c r="K157" s="150" t="s">
        <v>1</v>
      </c>
      <c r="L157" s="28"/>
      <c r="M157" s="155" t="s">
        <v>1</v>
      </c>
      <c r="N157" s="156" t="s">
        <v>36</v>
      </c>
      <c r="O157" s="51"/>
      <c r="P157" s="157">
        <f t="shared" ref="P157:P162" si="11">O157*H157</f>
        <v>0</v>
      </c>
      <c r="Q157" s="157">
        <v>0</v>
      </c>
      <c r="R157" s="157">
        <f t="shared" ref="R157:R162" si="12">Q157*H157</f>
        <v>0</v>
      </c>
      <c r="S157" s="157">
        <v>0</v>
      </c>
      <c r="T157" s="158">
        <f t="shared" ref="T157:T162" si="13">S157*H157</f>
        <v>0</v>
      </c>
      <c r="AR157" s="159" t="s">
        <v>152</v>
      </c>
      <c r="AT157" s="159" t="s">
        <v>122</v>
      </c>
      <c r="AU157" s="159" t="s">
        <v>127</v>
      </c>
      <c r="AY157" s="13" t="s">
        <v>119</v>
      </c>
      <c r="BE157" s="160">
        <f t="shared" ref="BE157:BE162" si="14">IF(N157="základná",J157,0)</f>
        <v>0</v>
      </c>
      <c r="BF157" s="160">
        <f t="shared" ref="BF157:BF162" si="15">IF(N157="znížená",J157,0)</f>
        <v>0</v>
      </c>
      <c r="BG157" s="160">
        <f t="shared" ref="BG157:BG162" si="16">IF(N157="zákl. prenesená",J157,0)</f>
        <v>0</v>
      </c>
      <c r="BH157" s="160">
        <f t="shared" ref="BH157:BH162" si="17">IF(N157="zníž. prenesená",J157,0)</f>
        <v>0</v>
      </c>
      <c r="BI157" s="160">
        <f t="shared" ref="BI157:BI162" si="18">IF(N157="nulová",J157,0)</f>
        <v>0</v>
      </c>
      <c r="BJ157" s="13" t="s">
        <v>127</v>
      </c>
      <c r="BK157" s="160">
        <f t="shared" ref="BK157:BK162" si="19">ROUND(I157*H157,2)</f>
        <v>0</v>
      </c>
      <c r="BL157" s="13" t="s">
        <v>152</v>
      </c>
      <c r="BM157" s="159" t="s">
        <v>203</v>
      </c>
    </row>
    <row r="158" spans="2:65" s="1" customFormat="1" ht="24" customHeight="1">
      <c r="B158" s="147"/>
      <c r="C158" s="148" t="s">
        <v>7</v>
      </c>
      <c r="D158" s="148" t="s">
        <v>122</v>
      </c>
      <c r="E158" s="149" t="s">
        <v>204</v>
      </c>
      <c r="F158" s="150" t="s">
        <v>205</v>
      </c>
      <c r="G158" s="151" t="s">
        <v>125</v>
      </c>
      <c r="H158" s="152">
        <v>1</v>
      </c>
      <c r="I158" s="153"/>
      <c r="J158" s="154">
        <f t="shared" si="10"/>
        <v>0</v>
      </c>
      <c r="K158" s="150" t="s">
        <v>1</v>
      </c>
      <c r="L158" s="28"/>
      <c r="M158" s="155" t="s">
        <v>1</v>
      </c>
      <c r="N158" s="156" t="s">
        <v>36</v>
      </c>
      <c r="O158" s="51"/>
      <c r="P158" s="157">
        <f t="shared" si="11"/>
        <v>0</v>
      </c>
      <c r="Q158" s="157">
        <v>0</v>
      </c>
      <c r="R158" s="157">
        <f t="shared" si="12"/>
        <v>0</v>
      </c>
      <c r="S158" s="157">
        <v>0</v>
      </c>
      <c r="T158" s="158">
        <f t="shared" si="13"/>
        <v>0</v>
      </c>
      <c r="AR158" s="159" t="s">
        <v>152</v>
      </c>
      <c r="AT158" s="159" t="s">
        <v>122</v>
      </c>
      <c r="AU158" s="159" t="s">
        <v>127</v>
      </c>
      <c r="AY158" s="13" t="s">
        <v>119</v>
      </c>
      <c r="BE158" s="160">
        <f t="shared" si="14"/>
        <v>0</v>
      </c>
      <c r="BF158" s="160">
        <f t="shared" si="15"/>
        <v>0</v>
      </c>
      <c r="BG158" s="160">
        <f t="shared" si="16"/>
        <v>0</v>
      </c>
      <c r="BH158" s="160">
        <f t="shared" si="17"/>
        <v>0</v>
      </c>
      <c r="BI158" s="160">
        <f t="shared" si="18"/>
        <v>0</v>
      </c>
      <c r="BJ158" s="13" t="s">
        <v>127</v>
      </c>
      <c r="BK158" s="160">
        <f t="shared" si="19"/>
        <v>0</v>
      </c>
      <c r="BL158" s="13" t="s">
        <v>152</v>
      </c>
      <c r="BM158" s="159" t="s">
        <v>206</v>
      </c>
    </row>
    <row r="159" spans="2:65" s="1" customFormat="1" ht="24" customHeight="1">
      <c r="B159" s="147"/>
      <c r="C159" s="148" t="s">
        <v>207</v>
      </c>
      <c r="D159" s="148" t="s">
        <v>122</v>
      </c>
      <c r="E159" s="149" t="s">
        <v>208</v>
      </c>
      <c r="F159" s="150" t="s">
        <v>209</v>
      </c>
      <c r="G159" s="151" t="s">
        <v>202</v>
      </c>
      <c r="H159" s="152">
        <v>1</v>
      </c>
      <c r="I159" s="153"/>
      <c r="J159" s="154">
        <f t="shared" si="10"/>
        <v>0</v>
      </c>
      <c r="K159" s="150" t="s">
        <v>1</v>
      </c>
      <c r="L159" s="28"/>
      <c r="M159" s="155" t="s">
        <v>1</v>
      </c>
      <c r="N159" s="156" t="s">
        <v>36</v>
      </c>
      <c r="O159" s="51"/>
      <c r="P159" s="157">
        <f t="shared" si="11"/>
        <v>0</v>
      </c>
      <c r="Q159" s="157">
        <v>0</v>
      </c>
      <c r="R159" s="157">
        <f t="shared" si="12"/>
        <v>0</v>
      </c>
      <c r="S159" s="157">
        <v>0</v>
      </c>
      <c r="T159" s="158">
        <f t="shared" si="13"/>
        <v>0</v>
      </c>
      <c r="AR159" s="159" t="s">
        <v>152</v>
      </c>
      <c r="AT159" s="159" t="s">
        <v>122</v>
      </c>
      <c r="AU159" s="159" t="s">
        <v>127</v>
      </c>
      <c r="AY159" s="13" t="s">
        <v>119</v>
      </c>
      <c r="BE159" s="160">
        <f t="shared" si="14"/>
        <v>0</v>
      </c>
      <c r="BF159" s="160">
        <f t="shared" si="15"/>
        <v>0</v>
      </c>
      <c r="BG159" s="160">
        <f t="shared" si="16"/>
        <v>0</v>
      </c>
      <c r="BH159" s="160">
        <f t="shared" si="17"/>
        <v>0</v>
      </c>
      <c r="BI159" s="160">
        <f t="shared" si="18"/>
        <v>0</v>
      </c>
      <c r="BJ159" s="13" t="s">
        <v>127</v>
      </c>
      <c r="BK159" s="160">
        <f t="shared" si="19"/>
        <v>0</v>
      </c>
      <c r="BL159" s="13" t="s">
        <v>152</v>
      </c>
      <c r="BM159" s="159" t="s">
        <v>210</v>
      </c>
    </row>
    <row r="160" spans="2:65" s="1" customFormat="1" ht="24" customHeight="1">
      <c r="B160" s="147"/>
      <c r="C160" s="148" t="s">
        <v>161</v>
      </c>
      <c r="D160" s="148" t="s">
        <v>122</v>
      </c>
      <c r="E160" s="149" t="s">
        <v>211</v>
      </c>
      <c r="F160" s="150" t="s">
        <v>212</v>
      </c>
      <c r="G160" s="151" t="s">
        <v>125</v>
      </c>
      <c r="H160" s="152">
        <v>1</v>
      </c>
      <c r="I160" s="153"/>
      <c r="J160" s="154">
        <f t="shared" si="10"/>
        <v>0</v>
      </c>
      <c r="K160" s="150" t="s">
        <v>1</v>
      </c>
      <c r="L160" s="28"/>
      <c r="M160" s="155" t="s">
        <v>1</v>
      </c>
      <c r="N160" s="156" t="s">
        <v>36</v>
      </c>
      <c r="O160" s="51"/>
      <c r="P160" s="157">
        <f t="shared" si="11"/>
        <v>0</v>
      </c>
      <c r="Q160" s="157">
        <v>0</v>
      </c>
      <c r="R160" s="157">
        <f t="shared" si="12"/>
        <v>0</v>
      </c>
      <c r="S160" s="157">
        <v>0</v>
      </c>
      <c r="T160" s="158">
        <f t="shared" si="13"/>
        <v>0</v>
      </c>
      <c r="AR160" s="159" t="s">
        <v>152</v>
      </c>
      <c r="AT160" s="159" t="s">
        <v>122</v>
      </c>
      <c r="AU160" s="159" t="s">
        <v>127</v>
      </c>
      <c r="AY160" s="13" t="s">
        <v>119</v>
      </c>
      <c r="BE160" s="160">
        <f t="shared" si="14"/>
        <v>0</v>
      </c>
      <c r="BF160" s="160">
        <f t="shared" si="15"/>
        <v>0</v>
      </c>
      <c r="BG160" s="160">
        <f t="shared" si="16"/>
        <v>0</v>
      </c>
      <c r="BH160" s="160">
        <f t="shared" si="17"/>
        <v>0</v>
      </c>
      <c r="BI160" s="160">
        <f t="shared" si="18"/>
        <v>0</v>
      </c>
      <c r="BJ160" s="13" t="s">
        <v>127</v>
      </c>
      <c r="BK160" s="160">
        <f t="shared" si="19"/>
        <v>0</v>
      </c>
      <c r="BL160" s="13" t="s">
        <v>152</v>
      </c>
      <c r="BM160" s="159" t="s">
        <v>213</v>
      </c>
    </row>
    <row r="161" spans="2:65" s="1" customFormat="1" ht="16.5" customHeight="1">
      <c r="B161" s="147"/>
      <c r="C161" s="161" t="s">
        <v>214</v>
      </c>
      <c r="D161" s="161" t="s">
        <v>170</v>
      </c>
      <c r="E161" s="162" t="s">
        <v>215</v>
      </c>
      <c r="F161" s="163" t="s">
        <v>216</v>
      </c>
      <c r="G161" s="164" t="s">
        <v>125</v>
      </c>
      <c r="H161" s="165">
        <v>1</v>
      </c>
      <c r="I161" s="166"/>
      <c r="J161" s="167">
        <f t="shared" si="10"/>
        <v>0</v>
      </c>
      <c r="K161" s="163" t="s">
        <v>1</v>
      </c>
      <c r="L161" s="168"/>
      <c r="M161" s="169" t="s">
        <v>1</v>
      </c>
      <c r="N161" s="170" t="s">
        <v>36</v>
      </c>
      <c r="O161" s="51"/>
      <c r="P161" s="157">
        <f t="shared" si="11"/>
        <v>0</v>
      </c>
      <c r="Q161" s="157">
        <v>0</v>
      </c>
      <c r="R161" s="157">
        <f t="shared" si="12"/>
        <v>0</v>
      </c>
      <c r="S161" s="157">
        <v>0</v>
      </c>
      <c r="T161" s="158">
        <f t="shared" si="13"/>
        <v>0</v>
      </c>
      <c r="AR161" s="159" t="s">
        <v>173</v>
      </c>
      <c r="AT161" s="159" t="s">
        <v>170</v>
      </c>
      <c r="AU161" s="159" t="s">
        <v>127</v>
      </c>
      <c r="AY161" s="13" t="s">
        <v>119</v>
      </c>
      <c r="BE161" s="160">
        <f t="shared" si="14"/>
        <v>0</v>
      </c>
      <c r="BF161" s="160">
        <f t="shared" si="15"/>
        <v>0</v>
      </c>
      <c r="BG161" s="160">
        <f t="shared" si="16"/>
        <v>0</v>
      </c>
      <c r="BH161" s="160">
        <f t="shared" si="17"/>
        <v>0</v>
      </c>
      <c r="BI161" s="160">
        <f t="shared" si="18"/>
        <v>0</v>
      </c>
      <c r="BJ161" s="13" t="s">
        <v>127</v>
      </c>
      <c r="BK161" s="160">
        <f t="shared" si="19"/>
        <v>0</v>
      </c>
      <c r="BL161" s="13" t="s">
        <v>152</v>
      </c>
      <c r="BM161" s="159" t="s">
        <v>217</v>
      </c>
    </row>
    <row r="162" spans="2:65" s="1" customFormat="1" ht="24" customHeight="1">
      <c r="B162" s="147"/>
      <c r="C162" s="148" t="s">
        <v>168</v>
      </c>
      <c r="D162" s="148" t="s">
        <v>122</v>
      </c>
      <c r="E162" s="149" t="s">
        <v>218</v>
      </c>
      <c r="F162" s="150" t="s">
        <v>219</v>
      </c>
      <c r="G162" s="151" t="s">
        <v>177</v>
      </c>
      <c r="H162" s="171"/>
      <c r="I162" s="153"/>
      <c r="J162" s="154">
        <f t="shared" si="10"/>
        <v>0</v>
      </c>
      <c r="K162" s="150" t="s">
        <v>1</v>
      </c>
      <c r="L162" s="28"/>
      <c r="M162" s="155" t="s">
        <v>1</v>
      </c>
      <c r="N162" s="156" t="s">
        <v>36</v>
      </c>
      <c r="O162" s="51"/>
      <c r="P162" s="157">
        <f t="shared" si="11"/>
        <v>0</v>
      </c>
      <c r="Q162" s="157">
        <v>0</v>
      </c>
      <c r="R162" s="157">
        <f t="shared" si="12"/>
        <v>0</v>
      </c>
      <c r="S162" s="157">
        <v>0</v>
      </c>
      <c r="T162" s="158">
        <f t="shared" si="13"/>
        <v>0</v>
      </c>
      <c r="AR162" s="159" t="s">
        <v>152</v>
      </c>
      <c r="AT162" s="159" t="s">
        <v>122</v>
      </c>
      <c r="AU162" s="159" t="s">
        <v>127</v>
      </c>
      <c r="AY162" s="13" t="s">
        <v>119</v>
      </c>
      <c r="BE162" s="160">
        <f t="shared" si="14"/>
        <v>0</v>
      </c>
      <c r="BF162" s="160">
        <f t="shared" si="15"/>
        <v>0</v>
      </c>
      <c r="BG162" s="160">
        <f t="shared" si="16"/>
        <v>0</v>
      </c>
      <c r="BH162" s="160">
        <f t="shared" si="17"/>
        <v>0</v>
      </c>
      <c r="BI162" s="160">
        <f t="shared" si="18"/>
        <v>0</v>
      </c>
      <c r="BJ162" s="13" t="s">
        <v>127</v>
      </c>
      <c r="BK162" s="160">
        <f t="shared" si="19"/>
        <v>0</v>
      </c>
      <c r="BL162" s="13" t="s">
        <v>152</v>
      </c>
      <c r="BM162" s="159" t="s">
        <v>220</v>
      </c>
    </row>
    <row r="163" spans="2:65" s="11" customFormat="1" ht="22.9" customHeight="1">
      <c r="B163" s="134"/>
      <c r="D163" s="135" t="s">
        <v>69</v>
      </c>
      <c r="E163" s="145" t="s">
        <v>221</v>
      </c>
      <c r="F163" s="145" t="s">
        <v>222</v>
      </c>
      <c r="I163" s="137"/>
      <c r="J163" s="146">
        <f>BK163</f>
        <v>0</v>
      </c>
      <c r="L163" s="134"/>
      <c r="M163" s="139"/>
      <c r="N163" s="140"/>
      <c r="O163" s="140"/>
      <c r="P163" s="141">
        <f>SUM(P164:P174)</f>
        <v>0</v>
      </c>
      <c r="Q163" s="140"/>
      <c r="R163" s="141">
        <f>SUM(R164:R174)</f>
        <v>0</v>
      </c>
      <c r="S163" s="140"/>
      <c r="T163" s="142">
        <f>SUM(T164:T174)</f>
        <v>0</v>
      </c>
      <c r="AR163" s="135" t="s">
        <v>127</v>
      </c>
      <c r="AT163" s="143" t="s">
        <v>69</v>
      </c>
      <c r="AU163" s="143" t="s">
        <v>77</v>
      </c>
      <c r="AY163" s="135" t="s">
        <v>119</v>
      </c>
      <c r="BK163" s="144">
        <f>SUM(BK164:BK174)</f>
        <v>0</v>
      </c>
    </row>
    <row r="164" spans="2:65" s="1" customFormat="1" ht="24" customHeight="1">
      <c r="B164" s="147"/>
      <c r="C164" s="148" t="s">
        <v>223</v>
      </c>
      <c r="D164" s="148" t="s">
        <v>122</v>
      </c>
      <c r="E164" s="149" t="s">
        <v>224</v>
      </c>
      <c r="F164" s="150" t="s">
        <v>225</v>
      </c>
      <c r="G164" s="151" t="s">
        <v>133</v>
      </c>
      <c r="H164" s="152">
        <v>13.757999999999999</v>
      </c>
      <c r="I164" s="153"/>
      <c r="J164" s="154">
        <f t="shared" ref="J164:J174" si="20">ROUND(I164*H164,2)</f>
        <v>0</v>
      </c>
      <c r="K164" s="150" t="s">
        <v>1</v>
      </c>
      <c r="L164" s="28"/>
      <c r="M164" s="155" t="s">
        <v>1</v>
      </c>
      <c r="N164" s="156" t="s">
        <v>36</v>
      </c>
      <c r="O164" s="51"/>
      <c r="P164" s="157">
        <f t="shared" ref="P164:P174" si="21">O164*H164</f>
        <v>0</v>
      </c>
      <c r="Q164" s="157">
        <v>0</v>
      </c>
      <c r="R164" s="157">
        <f t="shared" ref="R164:R174" si="22">Q164*H164</f>
        <v>0</v>
      </c>
      <c r="S164" s="157">
        <v>0</v>
      </c>
      <c r="T164" s="158">
        <f t="shared" ref="T164:T174" si="23">S164*H164</f>
        <v>0</v>
      </c>
      <c r="AR164" s="159" t="s">
        <v>152</v>
      </c>
      <c r="AT164" s="159" t="s">
        <v>122</v>
      </c>
      <c r="AU164" s="159" t="s">
        <v>127</v>
      </c>
      <c r="AY164" s="13" t="s">
        <v>119</v>
      </c>
      <c r="BE164" s="160">
        <f t="shared" ref="BE164:BE174" si="24">IF(N164="základná",J164,0)</f>
        <v>0</v>
      </c>
      <c r="BF164" s="160">
        <f t="shared" ref="BF164:BF174" si="25">IF(N164="znížená",J164,0)</f>
        <v>0</v>
      </c>
      <c r="BG164" s="160">
        <f t="shared" ref="BG164:BG174" si="26">IF(N164="zákl. prenesená",J164,0)</f>
        <v>0</v>
      </c>
      <c r="BH164" s="160">
        <f t="shared" ref="BH164:BH174" si="27">IF(N164="zníž. prenesená",J164,0)</f>
        <v>0</v>
      </c>
      <c r="BI164" s="160">
        <f t="shared" ref="BI164:BI174" si="28">IF(N164="nulová",J164,0)</f>
        <v>0</v>
      </c>
      <c r="BJ164" s="13" t="s">
        <v>127</v>
      </c>
      <c r="BK164" s="160">
        <f t="shared" ref="BK164:BK174" si="29">ROUND(I164*H164,2)</f>
        <v>0</v>
      </c>
      <c r="BL164" s="13" t="s">
        <v>152</v>
      </c>
      <c r="BM164" s="159" t="s">
        <v>226</v>
      </c>
    </row>
    <row r="165" spans="2:65" s="1" customFormat="1" ht="36" customHeight="1">
      <c r="B165" s="147"/>
      <c r="C165" s="148" t="s">
        <v>174</v>
      </c>
      <c r="D165" s="148" t="s">
        <v>122</v>
      </c>
      <c r="E165" s="149" t="s">
        <v>227</v>
      </c>
      <c r="F165" s="150" t="s">
        <v>228</v>
      </c>
      <c r="G165" s="151" t="s">
        <v>133</v>
      </c>
      <c r="H165" s="152">
        <v>102.032</v>
      </c>
      <c r="I165" s="153"/>
      <c r="J165" s="154">
        <f t="shared" si="20"/>
        <v>0</v>
      </c>
      <c r="K165" s="150" t="s">
        <v>1</v>
      </c>
      <c r="L165" s="28"/>
      <c r="M165" s="155" t="s">
        <v>1</v>
      </c>
      <c r="N165" s="156" t="s">
        <v>36</v>
      </c>
      <c r="O165" s="51"/>
      <c r="P165" s="157">
        <f t="shared" si="21"/>
        <v>0</v>
      </c>
      <c r="Q165" s="157">
        <v>0</v>
      </c>
      <c r="R165" s="157">
        <f t="shared" si="22"/>
        <v>0</v>
      </c>
      <c r="S165" s="157">
        <v>0</v>
      </c>
      <c r="T165" s="158">
        <f t="shared" si="23"/>
        <v>0</v>
      </c>
      <c r="AR165" s="159" t="s">
        <v>152</v>
      </c>
      <c r="AT165" s="159" t="s">
        <v>122</v>
      </c>
      <c r="AU165" s="159" t="s">
        <v>127</v>
      </c>
      <c r="AY165" s="13" t="s">
        <v>119</v>
      </c>
      <c r="BE165" s="160">
        <f t="shared" si="24"/>
        <v>0</v>
      </c>
      <c r="BF165" s="160">
        <f t="shared" si="25"/>
        <v>0</v>
      </c>
      <c r="BG165" s="160">
        <f t="shared" si="26"/>
        <v>0</v>
      </c>
      <c r="BH165" s="160">
        <f t="shared" si="27"/>
        <v>0</v>
      </c>
      <c r="BI165" s="160">
        <f t="shared" si="28"/>
        <v>0</v>
      </c>
      <c r="BJ165" s="13" t="s">
        <v>127</v>
      </c>
      <c r="BK165" s="160">
        <f t="shared" si="29"/>
        <v>0</v>
      </c>
      <c r="BL165" s="13" t="s">
        <v>152</v>
      </c>
      <c r="BM165" s="159" t="s">
        <v>229</v>
      </c>
    </row>
    <row r="166" spans="2:65" s="1" customFormat="1" ht="36" customHeight="1">
      <c r="B166" s="147"/>
      <c r="C166" s="148" t="s">
        <v>230</v>
      </c>
      <c r="D166" s="148" t="s">
        <v>122</v>
      </c>
      <c r="E166" s="149" t="s">
        <v>231</v>
      </c>
      <c r="F166" s="150" t="s">
        <v>232</v>
      </c>
      <c r="G166" s="151" t="s">
        <v>133</v>
      </c>
      <c r="H166" s="152">
        <v>41.155999999999999</v>
      </c>
      <c r="I166" s="153"/>
      <c r="J166" s="154">
        <f t="shared" si="20"/>
        <v>0</v>
      </c>
      <c r="K166" s="150" t="s">
        <v>1</v>
      </c>
      <c r="L166" s="28"/>
      <c r="M166" s="155" t="s">
        <v>1</v>
      </c>
      <c r="N166" s="156" t="s">
        <v>36</v>
      </c>
      <c r="O166" s="51"/>
      <c r="P166" s="157">
        <f t="shared" si="21"/>
        <v>0</v>
      </c>
      <c r="Q166" s="157">
        <v>0</v>
      </c>
      <c r="R166" s="157">
        <f t="shared" si="22"/>
        <v>0</v>
      </c>
      <c r="S166" s="157">
        <v>0</v>
      </c>
      <c r="T166" s="158">
        <f t="shared" si="23"/>
        <v>0</v>
      </c>
      <c r="AR166" s="159" t="s">
        <v>152</v>
      </c>
      <c r="AT166" s="159" t="s">
        <v>122</v>
      </c>
      <c r="AU166" s="159" t="s">
        <v>127</v>
      </c>
      <c r="AY166" s="13" t="s">
        <v>119</v>
      </c>
      <c r="BE166" s="160">
        <f t="shared" si="24"/>
        <v>0</v>
      </c>
      <c r="BF166" s="160">
        <f t="shared" si="25"/>
        <v>0</v>
      </c>
      <c r="BG166" s="160">
        <f t="shared" si="26"/>
        <v>0</v>
      </c>
      <c r="BH166" s="160">
        <f t="shared" si="27"/>
        <v>0</v>
      </c>
      <c r="BI166" s="160">
        <f t="shared" si="28"/>
        <v>0</v>
      </c>
      <c r="BJ166" s="13" t="s">
        <v>127</v>
      </c>
      <c r="BK166" s="160">
        <f t="shared" si="29"/>
        <v>0</v>
      </c>
      <c r="BL166" s="13" t="s">
        <v>152</v>
      </c>
      <c r="BM166" s="159" t="s">
        <v>233</v>
      </c>
    </row>
    <row r="167" spans="2:65" s="1" customFormat="1" ht="24" customHeight="1">
      <c r="B167" s="147"/>
      <c r="C167" s="148" t="s">
        <v>178</v>
      </c>
      <c r="D167" s="148" t="s">
        <v>122</v>
      </c>
      <c r="E167" s="149" t="s">
        <v>234</v>
      </c>
      <c r="F167" s="150" t="s">
        <v>235</v>
      </c>
      <c r="G167" s="151" t="s">
        <v>125</v>
      </c>
      <c r="H167" s="152">
        <v>2</v>
      </c>
      <c r="I167" s="153"/>
      <c r="J167" s="154">
        <f t="shared" si="20"/>
        <v>0</v>
      </c>
      <c r="K167" s="150" t="s">
        <v>1</v>
      </c>
      <c r="L167" s="28"/>
      <c r="M167" s="155" t="s">
        <v>1</v>
      </c>
      <c r="N167" s="156" t="s">
        <v>36</v>
      </c>
      <c r="O167" s="51"/>
      <c r="P167" s="157">
        <f t="shared" si="21"/>
        <v>0</v>
      </c>
      <c r="Q167" s="157">
        <v>0</v>
      </c>
      <c r="R167" s="157">
        <f t="shared" si="22"/>
        <v>0</v>
      </c>
      <c r="S167" s="157">
        <v>0</v>
      </c>
      <c r="T167" s="158">
        <f t="shared" si="23"/>
        <v>0</v>
      </c>
      <c r="AR167" s="159" t="s">
        <v>152</v>
      </c>
      <c r="AT167" s="159" t="s">
        <v>122</v>
      </c>
      <c r="AU167" s="159" t="s">
        <v>127</v>
      </c>
      <c r="AY167" s="13" t="s">
        <v>119</v>
      </c>
      <c r="BE167" s="160">
        <f t="shared" si="24"/>
        <v>0</v>
      </c>
      <c r="BF167" s="160">
        <f t="shared" si="25"/>
        <v>0</v>
      </c>
      <c r="BG167" s="160">
        <f t="shared" si="26"/>
        <v>0</v>
      </c>
      <c r="BH167" s="160">
        <f t="shared" si="27"/>
        <v>0</v>
      </c>
      <c r="BI167" s="160">
        <f t="shared" si="28"/>
        <v>0</v>
      </c>
      <c r="BJ167" s="13" t="s">
        <v>127</v>
      </c>
      <c r="BK167" s="160">
        <f t="shared" si="29"/>
        <v>0</v>
      </c>
      <c r="BL167" s="13" t="s">
        <v>152</v>
      </c>
      <c r="BM167" s="159" t="s">
        <v>236</v>
      </c>
    </row>
    <row r="168" spans="2:65" s="1" customFormat="1" ht="36" customHeight="1">
      <c r="B168" s="147"/>
      <c r="C168" s="148" t="s">
        <v>237</v>
      </c>
      <c r="D168" s="148" t="s">
        <v>122</v>
      </c>
      <c r="E168" s="149" t="s">
        <v>238</v>
      </c>
      <c r="F168" s="150" t="s">
        <v>239</v>
      </c>
      <c r="G168" s="151" t="s">
        <v>133</v>
      </c>
      <c r="H168" s="152">
        <v>41.155999999999999</v>
      </c>
      <c r="I168" s="153"/>
      <c r="J168" s="154">
        <f t="shared" si="20"/>
        <v>0</v>
      </c>
      <c r="K168" s="150" t="s">
        <v>1</v>
      </c>
      <c r="L168" s="28"/>
      <c r="M168" s="155" t="s">
        <v>1</v>
      </c>
      <c r="N168" s="156" t="s">
        <v>36</v>
      </c>
      <c r="O168" s="51"/>
      <c r="P168" s="157">
        <f t="shared" si="21"/>
        <v>0</v>
      </c>
      <c r="Q168" s="157">
        <v>0</v>
      </c>
      <c r="R168" s="157">
        <f t="shared" si="22"/>
        <v>0</v>
      </c>
      <c r="S168" s="157">
        <v>0</v>
      </c>
      <c r="T168" s="158">
        <f t="shared" si="23"/>
        <v>0</v>
      </c>
      <c r="AR168" s="159" t="s">
        <v>152</v>
      </c>
      <c r="AT168" s="159" t="s">
        <v>122</v>
      </c>
      <c r="AU168" s="159" t="s">
        <v>127</v>
      </c>
      <c r="AY168" s="13" t="s">
        <v>119</v>
      </c>
      <c r="BE168" s="160">
        <f t="shared" si="24"/>
        <v>0</v>
      </c>
      <c r="BF168" s="160">
        <f t="shared" si="25"/>
        <v>0</v>
      </c>
      <c r="BG168" s="160">
        <f t="shared" si="26"/>
        <v>0</v>
      </c>
      <c r="BH168" s="160">
        <f t="shared" si="27"/>
        <v>0</v>
      </c>
      <c r="BI168" s="160">
        <f t="shared" si="28"/>
        <v>0</v>
      </c>
      <c r="BJ168" s="13" t="s">
        <v>127</v>
      </c>
      <c r="BK168" s="160">
        <f t="shared" si="29"/>
        <v>0</v>
      </c>
      <c r="BL168" s="13" t="s">
        <v>152</v>
      </c>
      <c r="BM168" s="159" t="s">
        <v>240</v>
      </c>
    </row>
    <row r="169" spans="2:65" s="1" customFormat="1" ht="36" customHeight="1">
      <c r="B169" s="147"/>
      <c r="C169" s="161" t="s">
        <v>184</v>
      </c>
      <c r="D169" s="161" t="s">
        <v>170</v>
      </c>
      <c r="E169" s="162" t="s">
        <v>241</v>
      </c>
      <c r="F169" s="163" t="s">
        <v>242</v>
      </c>
      <c r="G169" s="164" t="s">
        <v>133</v>
      </c>
      <c r="H169" s="165">
        <v>55.561</v>
      </c>
      <c r="I169" s="166"/>
      <c r="J169" s="167">
        <f t="shared" si="20"/>
        <v>0</v>
      </c>
      <c r="K169" s="163" t="s">
        <v>1</v>
      </c>
      <c r="L169" s="168"/>
      <c r="M169" s="169" t="s">
        <v>1</v>
      </c>
      <c r="N169" s="170" t="s">
        <v>36</v>
      </c>
      <c r="O169" s="51"/>
      <c r="P169" s="157">
        <f t="shared" si="21"/>
        <v>0</v>
      </c>
      <c r="Q169" s="157">
        <v>0</v>
      </c>
      <c r="R169" s="157">
        <f t="shared" si="22"/>
        <v>0</v>
      </c>
      <c r="S169" s="157">
        <v>0</v>
      </c>
      <c r="T169" s="158">
        <f t="shared" si="23"/>
        <v>0</v>
      </c>
      <c r="AR169" s="159" t="s">
        <v>173</v>
      </c>
      <c r="AT169" s="159" t="s">
        <v>170</v>
      </c>
      <c r="AU169" s="159" t="s">
        <v>127</v>
      </c>
      <c r="AY169" s="13" t="s">
        <v>119</v>
      </c>
      <c r="BE169" s="160">
        <f t="shared" si="24"/>
        <v>0</v>
      </c>
      <c r="BF169" s="160">
        <f t="shared" si="25"/>
        <v>0</v>
      </c>
      <c r="BG169" s="160">
        <f t="shared" si="26"/>
        <v>0</v>
      </c>
      <c r="BH169" s="160">
        <f t="shared" si="27"/>
        <v>0</v>
      </c>
      <c r="BI169" s="160">
        <f t="shared" si="28"/>
        <v>0</v>
      </c>
      <c r="BJ169" s="13" t="s">
        <v>127</v>
      </c>
      <c r="BK169" s="160">
        <f t="shared" si="29"/>
        <v>0</v>
      </c>
      <c r="BL169" s="13" t="s">
        <v>152</v>
      </c>
      <c r="BM169" s="159" t="s">
        <v>243</v>
      </c>
    </row>
    <row r="170" spans="2:65" s="1" customFormat="1" ht="24" customHeight="1">
      <c r="B170" s="147"/>
      <c r="C170" s="148" t="s">
        <v>244</v>
      </c>
      <c r="D170" s="148" t="s">
        <v>122</v>
      </c>
      <c r="E170" s="149" t="s">
        <v>245</v>
      </c>
      <c r="F170" s="150" t="s">
        <v>246</v>
      </c>
      <c r="G170" s="151" t="s">
        <v>247</v>
      </c>
      <c r="H170" s="152">
        <v>75.566000000000003</v>
      </c>
      <c r="I170" s="153"/>
      <c r="J170" s="154">
        <f t="shared" si="20"/>
        <v>0</v>
      </c>
      <c r="K170" s="150" t="s">
        <v>1</v>
      </c>
      <c r="L170" s="28"/>
      <c r="M170" s="155" t="s">
        <v>1</v>
      </c>
      <c r="N170" s="156" t="s">
        <v>36</v>
      </c>
      <c r="O170" s="51"/>
      <c r="P170" s="157">
        <f t="shared" si="21"/>
        <v>0</v>
      </c>
      <c r="Q170" s="157">
        <v>0</v>
      </c>
      <c r="R170" s="157">
        <f t="shared" si="22"/>
        <v>0</v>
      </c>
      <c r="S170" s="157">
        <v>0</v>
      </c>
      <c r="T170" s="158">
        <f t="shared" si="23"/>
        <v>0</v>
      </c>
      <c r="AR170" s="159" t="s">
        <v>152</v>
      </c>
      <c r="AT170" s="159" t="s">
        <v>122</v>
      </c>
      <c r="AU170" s="159" t="s">
        <v>127</v>
      </c>
      <c r="AY170" s="13" t="s">
        <v>119</v>
      </c>
      <c r="BE170" s="160">
        <f t="shared" si="24"/>
        <v>0</v>
      </c>
      <c r="BF170" s="160">
        <f t="shared" si="25"/>
        <v>0</v>
      </c>
      <c r="BG170" s="160">
        <f t="shared" si="26"/>
        <v>0</v>
      </c>
      <c r="BH170" s="160">
        <f t="shared" si="27"/>
        <v>0</v>
      </c>
      <c r="BI170" s="160">
        <f t="shared" si="28"/>
        <v>0</v>
      </c>
      <c r="BJ170" s="13" t="s">
        <v>127</v>
      </c>
      <c r="BK170" s="160">
        <f t="shared" si="29"/>
        <v>0</v>
      </c>
      <c r="BL170" s="13" t="s">
        <v>152</v>
      </c>
      <c r="BM170" s="159" t="s">
        <v>248</v>
      </c>
    </row>
    <row r="171" spans="2:65" s="1" customFormat="1" ht="24" customHeight="1">
      <c r="B171" s="147"/>
      <c r="C171" s="161" t="s">
        <v>173</v>
      </c>
      <c r="D171" s="161" t="s">
        <v>170</v>
      </c>
      <c r="E171" s="162" t="s">
        <v>249</v>
      </c>
      <c r="F171" s="163" t="s">
        <v>250</v>
      </c>
      <c r="G171" s="164" t="s">
        <v>251</v>
      </c>
      <c r="H171" s="165">
        <v>1.2150000000000001</v>
      </c>
      <c r="I171" s="166"/>
      <c r="J171" s="167">
        <f t="shared" si="20"/>
        <v>0</v>
      </c>
      <c r="K171" s="163" t="s">
        <v>1</v>
      </c>
      <c r="L171" s="168"/>
      <c r="M171" s="169" t="s">
        <v>1</v>
      </c>
      <c r="N171" s="170" t="s">
        <v>36</v>
      </c>
      <c r="O171" s="51"/>
      <c r="P171" s="157">
        <f t="shared" si="21"/>
        <v>0</v>
      </c>
      <c r="Q171" s="157">
        <v>0</v>
      </c>
      <c r="R171" s="157">
        <f t="shared" si="22"/>
        <v>0</v>
      </c>
      <c r="S171" s="157">
        <v>0</v>
      </c>
      <c r="T171" s="158">
        <f t="shared" si="23"/>
        <v>0</v>
      </c>
      <c r="AR171" s="159" t="s">
        <v>173</v>
      </c>
      <c r="AT171" s="159" t="s">
        <v>170</v>
      </c>
      <c r="AU171" s="159" t="s">
        <v>127</v>
      </c>
      <c r="AY171" s="13" t="s">
        <v>119</v>
      </c>
      <c r="BE171" s="160">
        <f t="shared" si="24"/>
        <v>0</v>
      </c>
      <c r="BF171" s="160">
        <f t="shared" si="25"/>
        <v>0</v>
      </c>
      <c r="BG171" s="160">
        <f t="shared" si="26"/>
        <v>0</v>
      </c>
      <c r="BH171" s="160">
        <f t="shared" si="27"/>
        <v>0</v>
      </c>
      <c r="BI171" s="160">
        <f t="shared" si="28"/>
        <v>0</v>
      </c>
      <c r="BJ171" s="13" t="s">
        <v>127</v>
      </c>
      <c r="BK171" s="160">
        <f t="shared" si="29"/>
        <v>0</v>
      </c>
      <c r="BL171" s="13" t="s">
        <v>152</v>
      </c>
      <c r="BM171" s="159" t="s">
        <v>252</v>
      </c>
    </row>
    <row r="172" spans="2:65" s="1" customFormat="1" ht="24" customHeight="1">
      <c r="B172" s="147"/>
      <c r="C172" s="148" t="s">
        <v>253</v>
      </c>
      <c r="D172" s="148" t="s">
        <v>122</v>
      </c>
      <c r="E172" s="149" t="s">
        <v>254</v>
      </c>
      <c r="F172" s="150" t="s">
        <v>255</v>
      </c>
      <c r="G172" s="151" t="s">
        <v>133</v>
      </c>
      <c r="H172" s="152">
        <v>41.155999999999999</v>
      </c>
      <c r="I172" s="153"/>
      <c r="J172" s="154">
        <f t="shared" si="20"/>
        <v>0</v>
      </c>
      <c r="K172" s="150" t="s">
        <v>1</v>
      </c>
      <c r="L172" s="28"/>
      <c r="M172" s="155" t="s">
        <v>1</v>
      </c>
      <c r="N172" s="156" t="s">
        <v>36</v>
      </c>
      <c r="O172" s="51"/>
      <c r="P172" s="157">
        <f t="shared" si="21"/>
        <v>0</v>
      </c>
      <c r="Q172" s="157">
        <v>0</v>
      </c>
      <c r="R172" s="157">
        <f t="shared" si="22"/>
        <v>0</v>
      </c>
      <c r="S172" s="157">
        <v>0</v>
      </c>
      <c r="T172" s="158">
        <f t="shared" si="23"/>
        <v>0</v>
      </c>
      <c r="AR172" s="159" t="s">
        <v>152</v>
      </c>
      <c r="AT172" s="159" t="s">
        <v>122</v>
      </c>
      <c r="AU172" s="159" t="s">
        <v>127</v>
      </c>
      <c r="AY172" s="13" t="s">
        <v>119</v>
      </c>
      <c r="BE172" s="160">
        <f t="shared" si="24"/>
        <v>0</v>
      </c>
      <c r="BF172" s="160">
        <f t="shared" si="25"/>
        <v>0</v>
      </c>
      <c r="BG172" s="160">
        <f t="shared" si="26"/>
        <v>0</v>
      </c>
      <c r="BH172" s="160">
        <f t="shared" si="27"/>
        <v>0</v>
      </c>
      <c r="BI172" s="160">
        <f t="shared" si="28"/>
        <v>0</v>
      </c>
      <c r="BJ172" s="13" t="s">
        <v>127</v>
      </c>
      <c r="BK172" s="160">
        <f t="shared" si="29"/>
        <v>0</v>
      </c>
      <c r="BL172" s="13" t="s">
        <v>152</v>
      </c>
      <c r="BM172" s="159" t="s">
        <v>256</v>
      </c>
    </row>
    <row r="173" spans="2:65" s="1" customFormat="1" ht="24" customHeight="1">
      <c r="B173" s="147"/>
      <c r="C173" s="148" t="s">
        <v>193</v>
      </c>
      <c r="D173" s="148" t="s">
        <v>122</v>
      </c>
      <c r="E173" s="149" t="s">
        <v>257</v>
      </c>
      <c r="F173" s="150" t="s">
        <v>258</v>
      </c>
      <c r="G173" s="151" t="s">
        <v>247</v>
      </c>
      <c r="H173" s="152">
        <v>75.566000000000003</v>
      </c>
      <c r="I173" s="153"/>
      <c r="J173" s="154">
        <f t="shared" si="20"/>
        <v>0</v>
      </c>
      <c r="K173" s="150" t="s">
        <v>1</v>
      </c>
      <c r="L173" s="28"/>
      <c r="M173" s="155" t="s">
        <v>1</v>
      </c>
      <c r="N173" s="156" t="s">
        <v>36</v>
      </c>
      <c r="O173" s="51"/>
      <c r="P173" s="157">
        <f t="shared" si="21"/>
        <v>0</v>
      </c>
      <c r="Q173" s="157">
        <v>0</v>
      </c>
      <c r="R173" s="157">
        <f t="shared" si="22"/>
        <v>0</v>
      </c>
      <c r="S173" s="157">
        <v>0</v>
      </c>
      <c r="T173" s="158">
        <f t="shared" si="23"/>
        <v>0</v>
      </c>
      <c r="AR173" s="159" t="s">
        <v>152</v>
      </c>
      <c r="AT173" s="159" t="s">
        <v>122</v>
      </c>
      <c r="AU173" s="159" t="s">
        <v>127</v>
      </c>
      <c r="AY173" s="13" t="s">
        <v>119</v>
      </c>
      <c r="BE173" s="160">
        <f t="shared" si="24"/>
        <v>0</v>
      </c>
      <c r="BF173" s="160">
        <f t="shared" si="25"/>
        <v>0</v>
      </c>
      <c r="BG173" s="160">
        <f t="shared" si="26"/>
        <v>0</v>
      </c>
      <c r="BH173" s="160">
        <f t="shared" si="27"/>
        <v>0</v>
      </c>
      <c r="BI173" s="160">
        <f t="shared" si="28"/>
        <v>0</v>
      </c>
      <c r="BJ173" s="13" t="s">
        <v>127</v>
      </c>
      <c r="BK173" s="160">
        <f t="shared" si="29"/>
        <v>0</v>
      </c>
      <c r="BL173" s="13" t="s">
        <v>152</v>
      </c>
      <c r="BM173" s="159" t="s">
        <v>259</v>
      </c>
    </row>
    <row r="174" spans="2:65" s="1" customFormat="1" ht="24" customHeight="1">
      <c r="B174" s="147"/>
      <c r="C174" s="148" t="s">
        <v>260</v>
      </c>
      <c r="D174" s="148" t="s">
        <v>122</v>
      </c>
      <c r="E174" s="149" t="s">
        <v>261</v>
      </c>
      <c r="F174" s="150" t="s">
        <v>262</v>
      </c>
      <c r="G174" s="151" t="s">
        <v>177</v>
      </c>
      <c r="H174" s="171"/>
      <c r="I174" s="153"/>
      <c r="J174" s="154">
        <f t="shared" si="20"/>
        <v>0</v>
      </c>
      <c r="K174" s="150" t="s">
        <v>1</v>
      </c>
      <c r="L174" s="28"/>
      <c r="M174" s="155" t="s">
        <v>1</v>
      </c>
      <c r="N174" s="156" t="s">
        <v>36</v>
      </c>
      <c r="O174" s="51"/>
      <c r="P174" s="157">
        <f t="shared" si="21"/>
        <v>0</v>
      </c>
      <c r="Q174" s="157">
        <v>0</v>
      </c>
      <c r="R174" s="157">
        <f t="shared" si="22"/>
        <v>0</v>
      </c>
      <c r="S174" s="157">
        <v>0</v>
      </c>
      <c r="T174" s="158">
        <f t="shared" si="23"/>
        <v>0</v>
      </c>
      <c r="AR174" s="159" t="s">
        <v>152</v>
      </c>
      <c r="AT174" s="159" t="s">
        <v>122</v>
      </c>
      <c r="AU174" s="159" t="s">
        <v>127</v>
      </c>
      <c r="AY174" s="13" t="s">
        <v>119</v>
      </c>
      <c r="BE174" s="160">
        <f t="shared" si="24"/>
        <v>0</v>
      </c>
      <c r="BF174" s="160">
        <f t="shared" si="25"/>
        <v>0</v>
      </c>
      <c r="BG174" s="160">
        <f t="shared" si="26"/>
        <v>0</v>
      </c>
      <c r="BH174" s="160">
        <f t="shared" si="27"/>
        <v>0</v>
      </c>
      <c r="BI174" s="160">
        <f t="shared" si="28"/>
        <v>0</v>
      </c>
      <c r="BJ174" s="13" t="s">
        <v>127</v>
      </c>
      <c r="BK174" s="160">
        <f t="shared" si="29"/>
        <v>0</v>
      </c>
      <c r="BL174" s="13" t="s">
        <v>152</v>
      </c>
      <c r="BM174" s="159" t="s">
        <v>263</v>
      </c>
    </row>
    <row r="175" spans="2:65" s="11" customFormat="1" ht="22.9" customHeight="1">
      <c r="B175" s="134"/>
      <c r="D175" s="135" t="s">
        <v>69</v>
      </c>
      <c r="E175" s="145" t="s">
        <v>264</v>
      </c>
      <c r="F175" s="145" t="s">
        <v>265</v>
      </c>
      <c r="I175" s="137"/>
      <c r="J175" s="146">
        <f>BK175</f>
        <v>0</v>
      </c>
      <c r="L175" s="134"/>
      <c r="M175" s="139"/>
      <c r="N175" s="140"/>
      <c r="O175" s="140"/>
      <c r="P175" s="141">
        <f>SUM(P176:P205)</f>
        <v>0</v>
      </c>
      <c r="Q175" s="140"/>
      <c r="R175" s="141">
        <f>SUM(R176:R205)</f>
        <v>0</v>
      </c>
      <c r="S175" s="140"/>
      <c r="T175" s="142">
        <f>SUM(T176:T205)</f>
        <v>0</v>
      </c>
      <c r="AR175" s="135" t="s">
        <v>127</v>
      </c>
      <c r="AT175" s="143" t="s">
        <v>69</v>
      </c>
      <c r="AU175" s="143" t="s">
        <v>77</v>
      </c>
      <c r="AY175" s="135" t="s">
        <v>119</v>
      </c>
      <c r="BK175" s="144">
        <f>SUM(BK176:BK205)</f>
        <v>0</v>
      </c>
    </row>
    <row r="176" spans="2:65" s="1" customFormat="1" ht="16.5" customHeight="1">
      <c r="B176" s="147"/>
      <c r="C176" s="148" t="s">
        <v>196</v>
      </c>
      <c r="D176" s="148" t="s">
        <v>122</v>
      </c>
      <c r="E176" s="149" t="s">
        <v>266</v>
      </c>
      <c r="F176" s="150" t="s">
        <v>267</v>
      </c>
      <c r="G176" s="151" t="s">
        <v>133</v>
      </c>
      <c r="H176" s="152">
        <v>102.032</v>
      </c>
      <c r="I176" s="153"/>
      <c r="J176" s="154">
        <f t="shared" ref="J176:J205" si="30">ROUND(I176*H176,2)</f>
        <v>0</v>
      </c>
      <c r="K176" s="150" t="s">
        <v>1</v>
      </c>
      <c r="L176" s="28"/>
      <c r="M176" s="155" t="s">
        <v>1</v>
      </c>
      <c r="N176" s="156" t="s">
        <v>36</v>
      </c>
      <c r="O176" s="51"/>
      <c r="P176" s="157">
        <f t="shared" ref="P176:P205" si="31">O176*H176</f>
        <v>0</v>
      </c>
      <c r="Q176" s="157">
        <v>0</v>
      </c>
      <c r="R176" s="157">
        <f t="shared" ref="R176:R205" si="32">Q176*H176</f>
        <v>0</v>
      </c>
      <c r="S176" s="157">
        <v>0</v>
      </c>
      <c r="T176" s="158">
        <f t="shared" ref="T176:T205" si="33">S176*H176</f>
        <v>0</v>
      </c>
      <c r="AR176" s="159" t="s">
        <v>152</v>
      </c>
      <c r="AT176" s="159" t="s">
        <v>122</v>
      </c>
      <c r="AU176" s="159" t="s">
        <v>127</v>
      </c>
      <c r="AY176" s="13" t="s">
        <v>119</v>
      </c>
      <c r="BE176" s="160">
        <f t="shared" ref="BE176:BE205" si="34">IF(N176="základná",J176,0)</f>
        <v>0</v>
      </c>
      <c r="BF176" s="160">
        <f t="shared" ref="BF176:BF205" si="35">IF(N176="znížená",J176,0)</f>
        <v>0</v>
      </c>
      <c r="BG176" s="160">
        <f t="shared" ref="BG176:BG205" si="36">IF(N176="zákl. prenesená",J176,0)</f>
        <v>0</v>
      </c>
      <c r="BH176" s="160">
        <f t="shared" ref="BH176:BH205" si="37">IF(N176="zníž. prenesená",J176,0)</f>
        <v>0</v>
      </c>
      <c r="BI176" s="160">
        <f t="shared" ref="BI176:BI205" si="38">IF(N176="nulová",J176,0)</f>
        <v>0</v>
      </c>
      <c r="BJ176" s="13" t="s">
        <v>127</v>
      </c>
      <c r="BK176" s="160">
        <f t="shared" ref="BK176:BK205" si="39">ROUND(I176*H176,2)</f>
        <v>0</v>
      </c>
      <c r="BL176" s="13" t="s">
        <v>152</v>
      </c>
      <c r="BM176" s="159" t="s">
        <v>268</v>
      </c>
    </row>
    <row r="177" spans="2:65" s="1" customFormat="1" ht="24" customHeight="1">
      <c r="B177" s="147"/>
      <c r="C177" s="148" t="s">
        <v>269</v>
      </c>
      <c r="D177" s="148" t="s">
        <v>122</v>
      </c>
      <c r="E177" s="149" t="s">
        <v>270</v>
      </c>
      <c r="F177" s="150" t="s">
        <v>271</v>
      </c>
      <c r="G177" s="151" t="s">
        <v>133</v>
      </c>
      <c r="H177" s="152">
        <v>41.155999999999999</v>
      </c>
      <c r="I177" s="153"/>
      <c r="J177" s="154">
        <f t="shared" si="30"/>
        <v>0</v>
      </c>
      <c r="K177" s="150" t="s">
        <v>1</v>
      </c>
      <c r="L177" s="28"/>
      <c r="M177" s="155" t="s">
        <v>1</v>
      </c>
      <c r="N177" s="156" t="s">
        <v>36</v>
      </c>
      <c r="O177" s="51"/>
      <c r="P177" s="157">
        <f t="shared" si="31"/>
        <v>0</v>
      </c>
      <c r="Q177" s="157">
        <v>0</v>
      </c>
      <c r="R177" s="157">
        <f t="shared" si="32"/>
        <v>0</v>
      </c>
      <c r="S177" s="157">
        <v>0</v>
      </c>
      <c r="T177" s="158">
        <f t="shared" si="33"/>
        <v>0</v>
      </c>
      <c r="AR177" s="159" t="s">
        <v>152</v>
      </c>
      <c r="AT177" s="159" t="s">
        <v>122</v>
      </c>
      <c r="AU177" s="159" t="s">
        <v>127</v>
      </c>
      <c r="AY177" s="13" t="s">
        <v>119</v>
      </c>
      <c r="BE177" s="160">
        <f t="shared" si="34"/>
        <v>0</v>
      </c>
      <c r="BF177" s="160">
        <f t="shared" si="35"/>
        <v>0</v>
      </c>
      <c r="BG177" s="160">
        <f t="shared" si="36"/>
        <v>0</v>
      </c>
      <c r="BH177" s="160">
        <f t="shared" si="37"/>
        <v>0</v>
      </c>
      <c r="BI177" s="160">
        <f t="shared" si="38"/>
        <v>0</v>
      </c>
      <c r="BJ177" s="13" t="s">
        <v>127</v>
      </c>
      <c r="BK177" s="160">
        <f t="shared" si="39"/>
        <v>0</v>
      </c>
      <c r="BL177" s="13" t="s">
        <v>152</v>
      </c>
      <c r="BM177" s="159" t="s">
        <v>272</v>
      </c>
    </row>
    <row r="178" spans="2:65" s="1" customFormat="1" ht="24" customHeight="1">
      <c r="B178" s="147"/>
      <c r="C178" s="148" t="s">
        <v>203</v>
      </c>
      <c r="D178" s="148" t="s">
        <v>122</v>
      </c>
      <c r="E178" s="149" t="s">
        <v>273</v>
      </c>
      <c r="F178" s="150" t="s">
        <v>274</v>
      </c>
      <c r="G178" s="151" t="s">
        <v>133</v>
      </c>
      <c r="H178" s="152">
        <v>41.155999999999999</v>
      </c>
      <c r="I178" s="153"/>
      <c r="J178" s="154">
        <f t="shared" si="30"/>
        <v>0</v>
      </c>
      <c r="K178" s="150" t="s">
        <v>1</v>
      </c>
      <c r="L178" s="28"/>
      <c r="M178" s="155" t="s">
        <v>1</v>
      </c>
      <c r="N178" s="156" t="s">
        <v>36</v>
      </c>
      <c r="O178" s="51"/>
      <c r="P178" s="157">
        <f t="shared" si="31"/>
        <v>0</v>
      </c>
      <c r="Q178" s="157">
        <v>0</v>
      </c>
      <c r="R178" s="157">
        <f t="shared" si="32"/>
        <v>0</v>
      </c>
      <c r="S178" s="157">
        <v>0</v>
      </c>
      <c r="T178" s="158">
        <f t="shared" si="33"/>
        <v>0</v>
      </c>
      <c r="AR178" s="159" t="s">
        <v>152</v>
      </c>
      <c r="AT178" s="159" t="s">
        <v>122</v>
      </c>
      <c r="AU178" s="159" t="s">
        <v>127</v>
      </c>
      <c r="AY178" s="13" t="s">
        <v>119</v>
      </c>
      <c r="BE178" s="160">
        <f t="shared" si="34"/>
        <v>0</v>
      </c>
      <c r="BF178" s="160">
        <f t="shared" si="35"/>
        <v>0</v>
      </c>
      <c r="BG178" s="160">
        <f t="shared" si="36"/>
        <v>0</v>
      </c>
      <c r="BH178" s="160">
        <f t="shared" si="37"/>
        <v>0</v>
      </c>
      <c r="BI178" s="160">
        <f t="shared" si="38"/>
        <v>0</v>
      </c>
      <c r="BJ178" s="13" t="s">
        <v>127</v>
      </c>
      <c r="BK178" s="160">
        <f t="shared" si="39"/>
        <v>0</v>
      </c>
      <c r="BL178" s="13" t="s">
        <v>152</v>
      </c>
      <c r="BM178" s="159" t="s">
        <v>275</v>
      </c>
    </row>
    <row r="179" spans="2:65" s="1" customFormat="1" ht="16.5" customHeight="1">
      <c r="B179" s="147"/>
      <c r="C179" s="148" t="s">
        <v>276</v>
      </c>
      <c r="D179" s="148" t="s">
        <v>122</v>
      </c>
      <c r="E179" s="149" t="s">
        <v>277</v>
      </c>
      <c r="F179" s="150" t="s">
        <v>278</v>
      </c>
      <c r="G179" s="151" t="s">
        <v>133</v>
      </c>
      <c r="H179" s="152">
        <v>58.441000000000003</v>
      </c>
      <c r="I179" s="153"/>
      <c r="J179" s="154">
        <f t="shared" si="30"/>
        <v>0</v>
      </c>
      <c r="K179" s="150" t="s">
        <v>1</v>
      </c>
      <c r="L179" s="28"/>
      <c r="M179" s="155" t="s">
        <v>1</v>
      </c>
      <c r="N179" s="156" t="s">
        <v>36</v>
      </c>
      <c r="O179" s="51"/>
      <c r="P179" s="157">
        <f t="shared" si="31"/>
        <v>0</v>
      </c>
      <c r="Q179" s="157">
        <v>0</v>
      </c>
      <c r="R179" s="157">
        <f t="shared" si="32"/>
        <v>0</v>
      </c>
      <c r="S179" s="157">
        <v>0</v>
      </c>
      <c r="T179" s="158">
        <f t="shared" si="33"/>
        <v>0</v>
      </c>
      <c r="AR179" s="159" t="s">
        <v>152</v>
      </c>
      <c r="AT179" s="159" t="s">
        <v>122</v>
      </c>
      <c r="AU179" s="159" t="s">
        <v>127</v>
      </c>
      <c r="AY179" s="13" t="s">
        <v>119</v>
      </c>
      <c r="BE179" s="160">
        <f t="shared" si="34"/>
        <v>0</v>
      </c>
      <c r="BF179" s="160">
        <f t="shared" si="35"/>
        <v>0</v>
      </c>
      <c r="BG179" s="160">
        <f t="shared" si="36"/>
        <v>0</v>
      </c>
      <c r="BH179" s="160">
        <f t="shared" si="37"/>
        <v>0</v>
      </c>
      <c r="BI179" s="160">
        <f t="shared" si="38"/>
        <v>0</v>
      </c>
      <c r="BJ179" s="13" t="s">
        <v>127</v>
      </c>
      <c r="BK179" s="160">
        <f t="shared" si="39"/>
        <v>0</v>
      </c>
      <c r="BL179" s="13" t="s">
        <v>152</v>
      </c>
      <c r="BM179" s="159" t="s">
        <v>279</v>
      </c>
    </row>
    <row r="180" spans="2:65" s="1" customFormat="1" ht="24" customHeight="1">
      <c r="B180" s="147"/>
      <c r="C180" s="148" t="s">
        <v>206</v>
      </c>
      <c r="D180" s="148" t="s">
        <v>122</v>
      </c>
      <c r="E180" s="149" t="s">
        <v>280</v>
      </c>
      <c r="F180" s="150" t="s">
        <v>281</v>
      </c>
      <c r="G180" s="151" t="s">
        <v>247</v>
      </c>
      <c r="H180" s="152">
        <v>18.739999999999998</v>
      </c>
      <c r="I180" s="153"/>
      <c r="J180" s="154">
        <f t="shared" si="30"/>
        <v>0</v>
      </c>
      <c r="K180" s="150" t="s">
        <v>1</v>
      </c>
      <c r="L180" s="28"/>
      <c r="M180" s="155" t="s">
        <v>1</v>
      </c>
      <c r="N180" s="156" t="s">
        <v>36</v>
      </c>
      <c r="O180" s="51"/>
      <c r="P180" s="157">
        <f t="shared" si="31"/>
        <v>0</v>
      </c>
      <c r="Q180" s="157">
        <v>0</v>
      </c>
      <c r="R180" s="157">
        <f t="shared" si="32"/>
        <v>0</v>
      </c>
      <c r="S180" s="157">
        <v>0</v>
      </c>
      <c r="T180" s="158">
        <f t="shared" si="33"/>
        <v>0</v>
      </c>
      <c r="AR180" s="159" t="s">
        <v>152</v>
      </c>
      <c r="AT180" s="159" t="s">
        <v>122</v>
      </c>
      <c r="AU180" s="159" t="s">
        <v>127</v>
      </c>
      <c r="AY180" s="13" t="s">
        <v>119</v>
      </c>
      <c r="BE180" s="160">
        <f t="shared" si="34"/>
        <v>0</v>
      </c>
      <c r="BF180" s="160">
        <f t="shared" si="35"/>
        <v>0</v>
      </c>
      <c r="BG180" s="160">
        <f t="shared" si="36"/>
        <v>0</v>
      </c>
      <c r="BH180" s="160">
        <f t="shared" si="37"/>
        <v>0</v>
      </c>
      <c r="BI180" s="160">
        <f t="shared" si="38"/>
        <v>0</v>
      </c>
      <c r="BJ180" s="13" t="s">
        <v>127</v>
      </c>
      <c r="BK180" s="160">
        <f t="shared" si="39"/>
        <v>0</v>
      </c>
      <c r="BL180" s="13" t="s">
        <v>152</v>
      </c>
      <c r="BM180" s="159" t="s">
        <v>282</v>
      </c>
    </row>
    <row r="181" spans="2:65" s="1" customFormat="1" ht="36" customHeight="1">
      <c r="B181" s="147"/>
      <c r="C181" s="161" t="s">
        <v>283</v>
      </c>
      <c r="D181" s="161" t="s">
        <v>170</v>
      </c>
      <c r="E181" s="162" t="s">
        <v>284</v>
      </c>
      <c r="F181" s="163" t="s">
        <v>285</v>
      </c>
      <c r="G181" s="164" t="s">
        <v>247</v>
      </c>
      <c r="H181" s="165">
        <v>19.677</v>
      </c>
      <c r="I181" s="166"/>
      <c r="J181" s="167">
        <f t="shared" si="30"/>
        <v>0</v>
      </c>
      <c r="K181" s="163" t="s">
        <v>1</v>
      </c>
      <c r="L181" s="168"/>
      <c r="M181" s="169" t="s">
        <v>1</v>
      </c>
      <c r="N181" s="170" t="s">
        <v>36</v>
      </c>
      <c r="O181" s="51"/>
      <c r="P181" s="157">
        <f t="shared" si="31"/>
        <v>0</v>
      </c>
      <c r="Q181" s="157">
        <v>0</v>
      </c>
      <c r="R181" s="157">
        <f t="shared" si="32"/>
        <v>0</v>
      </c>
      <c r="S181" s="157">
        <v>0</v>
      </c>
      <c r="T181" s="158">
        <f t="shared" si="33"/>
        <v>0</v>
      </c>
      <c r="AR181" s="159" t="s">
        <v>173</v>
      </c>
      <c r="AT181" s="159" t="s">
        <v>170</v>
      </c>
      <c r="AU181" s="159" t="s">
        <v>127</v>
      </c>
      <c r="AY181" s="13" t="s">
        <v>119</v>
      </c>
      <c r="BE181" s="160">
        <f t="shared" si="34"/>
        <v>0</v>
      </c>
      <c r="BF181" s="160">
        <f t="shared" si="35"/>
        <v>0</v>
      </c>
      <c r="BG181" s="160">
        <f t="shared" si="36"/>
        <v>0</v>
      </c>
      <c r="BH181" s="160">
        <f t="shared" si="37"/>
        <v>0</v>
      </c>
      <c r="BI181" s="160">
        <f t="shared" si="38"/>
        <v>0</v>
      </c>
      <c r="BJ181" s="13" t="s">
        <v>127</v>
      </c>
      <c r="BK181" s="160">
        <f t="shared" si="39"/>
        <v>0</v>
      </c>
      <c r="BL181" s="13" t="s">
        <v>152</v>
      </c>
      <c r="BM181" s="159" t="s">
        <v>286</v>
      </c>
    </row>
    <row r="182" spans="2:65" s="1" customFormat="1" ht="36" customHeight="1">
      <c r="B182" s="147"/>
      <c r="C182" s="161" t="s">
        <v>210</v>
      </c>
      <c r="D182" s="161" t="s">
        <v>170</v>
      </c>
      <c r="E182" s="162" t="s">
        <v>287</v>
      </c>
      <c r="F182" s="163" t="s">
        <v>288</v>
      </c>
      <c r="G182" s="164" t="s">
        <v>247</v>
      </c>
      <c r="H182" s="165">
        <v>19.677</v>
      </c>
      <c r="I182" s="166"/>
      <c r="J182" s="167">
        <f t="shared" si="30"/>
        <v>0</v>
      </c>
      <c r="K182" s="163" t="s">
        <v>1</v>
      </c>
      <c r="L182" s="168"/>
      <c r="M182" s="169" t="s">
        <v>1</v>
      </c>
      <c r="N182" s="170" t="s">
        <v>36</v>
      </c>
      <c r="O182" s="51"/>
      <c r="P182" s="157">
        <f t="shared" si="31"/>
        <v>0</v>
      </c>
      <c r="Q182" s="157">
        <v>0</v>
      </c>
      <c r="R182" s="157">
        <f t="shared" si="32"/>
        <v>0</v>
      </c>
      <c r="S182" s="157">
        <v>0</v>
      </c>
      <c r="T182" s="158">
        <f t="shared" si="33"/>
        <v>0</v>
      </c>
      <c r="AR182" s="159" t="s">
        <v>173</v>
      </c>
      <c r="AT182" s="159" t="s">
        <v>170</v>
      </c>
      <c r="AU182" s="159" t="s">
        <v>127</v>
      </c>
      <c r="AY182" s="13" t="s">
        <v>119</v>
      </c>
      <c r="BE182" s="160">
        <f t="shared" si="34"/>
        <v>0</v>
      </c>
      <c r="BF182" s="160">
        <f t="shared" si="35"/>
        <v>0</v>
      </c>
      <c r="BG182" s="160">
        <f t="shared" si="36"/>
        <v>0</v>
      </c>
      <c r="BH182" s="160">
        <f t="shared" si="37"/>
        <v>0</v>
      </c>
      <c r="BI182" s="160">
        <f t="shared" si="38"/>
        <v>0</v>
      </c>
      <c r="BJ182" s="13" t="s">
        <v>127</v>
      </c>
      <c r="BK182" s="160">
        <f t="shared" si="39"/>
        <v>0</v>
      </c>
      <c r="BL182" s="13" t="s">
        <v>152</v>
      </c>
      <c r="BM182" s="159" t="s">
        <v>289</v>
      </c>
    </row>
    <row r="183" spans="2:65" s="1" customFormat="1" ht="24" customHeight="1">
      <c r="B183" s="147"/>
      <c r="C183" s="161" t="s">
        <v>290</v>
      </c>
      <c r="D183" s="161" t="s">
        <v>170</v>
      </c>
      <c r="E183" s="162" t="s">
        <v>291</v>
      </c>
      <c r="F183" s="163" t="s">
        <v>292</v>
      </c>
      <c r="G183" s="164" t="s">
        <v>125</v>
      </c>
      <c r="H183" s="165">
        <v>2</v>
      </c>
      <c r="I183" s="166"/>
      <c r="J183" s="167">
        <f t="shared" si="30"/>
        <v>0</v>
      </c>
      <c r="K183" s="163" t="s">
        <v>1</v>
      </c>
      <c r="L183" s="168"/>
      <c r="M183" s="169" t="s">
        <v>1</v>
      </c>
      <c r="N183" s="170" t="s">
        <v>36</v>
      </c>
      <c r="O183" s="51"/>
      <c r="P183" s="157">
        <f t="shared" si="31"/>
        <v>0</v>
      </c>
      <c r="Q183" s="157">
        <v>0</v>
      </c>
      <c r="R183" s="157">
        <f t="shared" si="32"/>
        <v>0</v>
      </c>
      <c r="S183" s="157">
        <v>0</v>
      </c>
      <c r="T183" s="158">
        <f t="shared" si="33"/>
        <v>0</v>
      </c>
      <c r="AR183" s="159" t="s">
        <v>173</v>
      </c>
      <c r="AT183" s="159" t="s">
        <v>170</v>
      </c>
      <c r="AU183" s="159" t="s">
        <v>127</v>
      </c>
      <c r="AY183" s="13" t="s">
        <v>119</v>
      </c>
      <c r="BE183" s="160">
        <f t="shared" si="34"/>
        <v>0</v>
      </c>
      <c r="BF183" s="160">
        <f t="shared" si="35"/>
        <v>0</v>
      </c>
      <c r="BG183" s="160">
        <f t="shared" si="36"/>
        <v>0</v>
      </c>
      <c r="BH183" s="160">
        <f t="shared" si="37"/>
        <v>0</v>
      </c>
      <c r="BI183" s="160">
        <f t="shared" si="38"/>
        <v>0</v>
      </c>
      <c r="BJ183" s="13" t="s">
        <v>127</v>
      </c>
      <c r="BK183" s="160">
        <f t="shared" si="39"/>
        <v>0</v>
      </c>
      <c r="BL183" s="13" t="s">
        <v>152</v>
      </c>
      <c r="BM183" s="159" t="s">
        <v>293</v>
      </c>
    </row>
    <row r="184" spans="2:65" s="1" customFormat="1" ht="24" customHeight="1">
      <c r="B184" s="147"/>
      <c r="C184" s="161" t="s">
        <v>213</v>
      </c>
      <c r="D184" s="161" t="s">
        <v>170</v>
      </c>
      <c r="E184" s="162" t="s">
        <v>294</v>
      </c>
      <c r="F184" s="163" t="s">
        <v>295</v>
      </c>
      <c r="G184" s="164" t="s">
        <v>125</v>
      </c>
      <c r="H184" s="165">
        <v>3</v>
      </c>
      <c r="I184" s="166"/>
      <c r="J184" s="167">
        <f t="shared" si="30"/>
        <v>0</v>
      </c>
      <c r="K184" s="163" t="s">
        <v>1</v>
      </c>
      <c r="L184" s="168"/>
      <c r="M184" s="169" t="s">
        <v>1</v>
      </c>
      <c r="N184" s="170" t="s">
        <v>36</v>
      </c>
      <c r="O184" s="51"/>
      <c r="P184" s="157">
        <f t="shared" si="31"/>
        <v>0</v>
      </c>
      <c r="Q184" s="157">
        <v>0</v>
      </c>
      <c r="R184" s="157">
        <f t="shared" si="32"/>
        <v>0</v>
      </c>
      <c r="S184" s="157">
        <v>0</v>
      </c>
      <c r="T184" s="158">
        <f t="shared" si="33"/>
        <v>0</v>
      </c>
      <c r="AR184" s="159" t="s">
        <v>173</v>
      </c>
      <c r="AT184" s="159" t="s">
        <v>170</v>
      </c>
      <c r="AU184" s="159" t="s">
        <v>127</v>
      </c>
      <c r="AY184" s="13" t="s">
        <v>119</v>
      </c>
      <c r="BE184" s="160">
        <f t="shared" si="34"/>
        <v>0</v>
      </c>
      <c r="BF184" s="160">
        <f t="shared" si="35"/>
        <v>0</v>
      </c>
      <c r="BG184" s="160">
        <f t="shared" si="36"/>
        <v>0</v>
      </c>
      <c r="BH184" s="160">
        <f t="shared" si="37"/>
        <v>0</v>
      </c>
      <c r="BI184" s="160">
        <f t="shared" si="38"/>
        <v>0</v>
      </c>
      <c r="BJ184" s="13" t="s">
        <v>127</v>
      </c>
      <c r="BK184" s="160">
        <f t="shared" si="39"/>
        <v>0</v>
      </c>
      <c r="BL184" s="13" t="s">
        <v>152</v>
      </c>
      <c r="BM184" s="159" t="s">
        <v>296</v>
      </c>
    </row>
    <row r="185" spans="2:65" s="1" customFormat="1" ht="24" customHeight="1">
      <c r="B185" s="147"/>
      <c r="C185" s="161" t="s">
        <v>297</v>
      </c>
      <c r="D185" s="161" t="s">
        <v>170</v>
      </c>
      <c r="E185" s="162" t="s">
        <v>298</v>
      </c>
      <c r="F185" s="163" t="s">
        <v>299</v>
      </c>
      <c r="G185" s="164" t="s">
        <v>125</v>
      </c>
      <c r="H185" s="165">
        <v>2</v>
      </c>
      <c r="I185" s="166"/>
      <c r="J185" s="167">
        <f t="shared" si="30"/>
        <v>0</v>
      </c>
      <c r="K185" s="163" t="s">
        <v>1</v>
      </c>
      <c r="L185" s="168"/>
      <c r="M185" s="169" t="s">
        <v>1</v>
      </c>
      <c r="N185" s="170" t="s">
        <v>36</v>
      </c>
      <c r="O185" s="51"/>
      <c r="P185" s="157">
        <f t="shared" si="31"/>
        <v>0</v>
      </c>
      <c r="Q185" s="157">
        <v>0</v>
      </c>
      <c r="R185" s="157">
        <f t="shared" si="32"/>
        <v>0</v>
      </c>
      <c r="S185" s="157">
        <v>0</v>
      </c>
      <c r="T185" s="158">
        <f t="shared" si="33"/>
        <v>0</v>
      </c>
      <c r="AR185" s="159" t="s">
        <v>173</v>
      </c>
      <c r="AT185" s="159" t="s">
        <v>170</v>
      </c>
      <c r="AU185" s="159" t="s">
        <v>127</v>
      </c>
      <c r="AY185" s="13" t="s">
        <v>119</v>
      </c>
      <c r="BE185" s="160">
        <f t="shared" si="34"/>
        <v>0</v>
      </c>
      <c r="BF185" s="160">
        <f t="shared" si="35"/>
        <v>0</v>
      </c>
      <c r="BG185" s="160">
        <f t="shared" si="36"/>
        <v>0</v>
      </c>
      <c r="BH185" s="160">
        <f t="shared" si="37"/>
        <v>0</v>
      </c>
      <c r="BI185" s="160">
        <f t="shared" si="38"/>
        <v>0</v>
      </c>
      <c r="BJ185" s="13" t="s">
        <v>127</v>
      </c>
      <c r="BK185" s="160">
        <f t="shared" si="39"/>
        <v>0</v>
      </c>
      <c r="BL185" s="13" t="s">
        <v>152</v>
      </c>
      <c r="BM185" s="159" t="s">
        <v>300</v>
      </c>
    </row>
    <row r="186" spans="2:65" s="1" customFormat="1" ht="24" customHeight="1">
      <c r="B186" s="147"/>
      <c r="C186" s="148" t="s">
        <v>217</v>
      </c>
      <c r="D186" s="148" t="s">
        <v>122</v>
      </c>
      <c r="E186" s="149" t="s">
        <v>301</v>
      </c>
      <c r="F186" s="150" t="s">
        <v>302</v>
      </c>
      <c r="G186" s="151" t="s">
        <v>247</v>
      </c>
      <c r="H186" s="152">
        <v>19.2</v>
      </c>
      <c r="I186" s="153"/>
      <c r="J186" s="154">
        <f t="shared" si="30"/>
        <v>0</v>
      </c>
      <c r="K186" s="150" t="s">
        <v>1</v>
      </c>
      <c r="L186" s="28"/>
      <c r="M186" s="155" t="s">
        <v>1</v>
      </c>
      <c r="N186" s="156" t="s">
        <v>36</v>
      </c>
      <c r="O186" s="51"/>
      <c r="P186" s="157">
        <f t="shared" si="31"/>
        <v>0</v>
      </c>
      <c r="Q186" s="157">
        <v>0</v>
      </c>
      <c r="R186" s="157">
        <f t="shared" si="32"/>
        <v>0</v>
      </c>
      <c r="S186" s="157">
        <v>0</v>
      </c>
      <c r="T186" s="158">
        <f t="shared" si="33"/>
        <v>0</v>
      </c>
      <c r="AR186" s="159" t="s">
        <v>152</v>
      </c>
      <c r="AT186" s="159" t="s">
        <v>122</v>
      </c>
      <c r="AU186" s="159" t="s">
        <v>127</v>
      </c>
      <c r="AY186" s="13" t="s">
        <v>119</v>
      </c>
      <c r="BE186" s="160">
        <f t="shared" si="34"/>
        <v>0</v>
      </c>
      <c r="BF186" s="160">
        <f t="shared" si="35"/>
        <v>0</v>
      </c>
      <c r="BG186" s="160">
        <f t="shared" si="36"/>
        <v>0</v>
      </c>
      <c r="BH186" s="160">
        <f t="shared" si="37"/>
        <v>0</v>
      </c>
      <c r="BI186" s="160">
        <f t="shared" si="38"/>
        <v>0</v>
      </c>
      <c r="BJ186" s="13" t="s">
        <v>127</v>
      </c>
      <c r="BK186" s="160">
        <f t="shared" si="39"/>
        <v>0</v>
      </c>
      <c r="BL186" s="13" t="s">
        <v>152</v>
      </c>
      <c r="BM186" s="159" t="s">
        <v>303</v>
      </c>
    </row>
    <row r="187" spans="2:65" s="1" customFormat="1" ht="36" customHeight="1">
      <c r="B187" s="147"/>
      <c r="C187" s="161" t="s">
        <v>304</v>
      </c>
      <c r="D187" s="161" t="s">
        <v>170</v>
      </c>
      <c r="E187" s="162" t="s">
        <v>284</v>
      </c>
      <c r="F187" s="163" t="s">
        <v>285</v>
      </c>
      <c r="G187" s="164" t="s">
        <v>247</v>
      </c>
      <c r="H187" s="165">
        <v>20.16</v>
      </c>
      <c r="I187" s="166"/>
      <c r="J187" s="167">
        <f t="shared" si="30"/>
        <v>0</v>
      </c>
      <c r="K187" s="163" t="s">
        <v>1</v>
      </c>
      <c r="L187" s="168"/>
      <c r="M187" s="169" t="s">
        <v>1</v>
      </c>
      <c r="N187" s="170" t="s">
        <v>36</v>
      </c>
      <c r="O187" s="51"/>
      <c r="P187" s="157">
        <f t="shared" si="31"/>
        <v>0</v>
      </c>
      <c r="Q187" s="157">
        <v>0</v>
      </c>
      <c r="R187" s="157">
        <f t="shared" si="32"/>
        <v>0</v>
      </c>
      <c r="S187" s="157">
        <v>0</v>
      </c>
      <c r="T187" s="158">
        <f t="shared" si="33"/>
        <v>0</v>
      </c>
      <c r="AR187" s="159" t="s">
        <v>173</v>
      </c>
      <c r="AT187" s="159" t="s">
        <v>170</v>
      </c>
      <c r="AU187" s="159" t="s">
        <v>127</v>
      </c>
      <c r="AY187" s="13" t="s">
        <v>119</v>
      </c>
      <c r="BE187" s="160">
        <f t="shared" si="34"/>
        <v>0</v>
      </c>
      <c r="BF187" s="160">
        <f t="shared" si="35"/>
        <v>0</v>
      </c>
      <c r="BG187" s="160">
        <f t="shared" si="36"/>
        <v>0</v>
      </c>
      <c r="BH187" s="160">
        <f t="shared" si="37"/>
        <v>0</v>
      </c>
      <c r="BI187" s="160">
        <f t="shared" si="38"/>
        <v>0</v>
      </c>
      <c r="BJ187" s="13" t="s">
        <v>127</v>
      </c>
      <c r="BK187" s="160">
        <f t="shared" si="39"/>
        <v>0</v>
      </c>
      <c r="BL187" s="13" t="s">
        <v>152</v>
      </c>
      <c r="BM187" s="159" t="s">
        <v>305</v>
      </c>
    </row>
    <row r="188" spans="2:65" s="1" customFormat="1" ht="36" customHeight="1">
      <c r="B188" s="147"/>
      <c r="C188" s="161" t="s">
        <v>220</v>
      </c>
      <c r="D188" s="161" t="s">
        <v>170</v>
      </c>
      <c r="E188" s="162" t="s">
        <v>287</v>
      </c>
      <c r="F188" s="163" t="s">
        <v>288</v>
      </c>
      <c r="G188" s="164" t="s">
        <v>247</v>
      </c>
      <c r="H188" s="165">
        <v>20.16</v>
      </c>
      <c r="I188" s="166"/>
      <c r="J188" s="167">
        <f t="shared" si="30"/>
        <v>0</v>
      </c>
      <c r="K188" s="163" t="s">
        <v>1</v>
      </c>
      <c r="L188" s="168"/>
      <c r="M188" s="169" t="s">
        <v>1</v>
      </c>
      <c r="N188" s="170" t="s">
        <v>36</v>
      </c>
      <c r="O188" s="51"/>
      <c r="P188" s="157">
        <f t="shared" si="31"/>
        <v>0</v>
      </c>
      <c r="Q188" s="157">
        <v>0</v>
      </c>
      <c r="R188" s="157">
        <f t="shared" si="32"/>
        <v>0</v>
      </c>
      <c r="S188" s="157">
        <v>0</v>
      </c>
      <c r="T188" s="158">
        <f t="shared" si="33"/>
        <v>0</v>
      </c>
      <c r="AR188" s="159" t="s">
        <v>173</v>
      </c>
      <c r="AT188" s="159" t="s">
        <v>170</v>
      </c>
      <c r="AU188" s="159" t="s">
        <v>127</v>
      </c>
      <c r="AY188" s="13" t="s">
        <v>119</v>
      </c>
      <c r="BE188" s="160">
        <f t="shared" si="34"/>
        <v>0</v>
      </c>
      <c r="BF188" s="160">
        <f t="shared" si="35"/>
        <v>0</v>
      </c>
      <c r="BG188" s="160">
        <f t="shared" si="36"/>
        <v>0</v>
      </c>
      <c r="BH188" s="160">
        <f t="shared" si="37"/>
        <v>0</v>
      </c>
      <c r="BI188" s="160">
        <f t="shared" si="38"/>
        <v>0</v>
      </c>
      <c r="BJ188" s="13" t="s">
        <v>127</v>
      </c>
      <c r="BK188" s="160">
        <f t="shared" si="39"/>
        <v>0</v>
      </c>
      <c r="BL188" s="13" t="s">
        <v>152</v>
      </c>
      <c r="BM188" s="159" t="s">
        <v>306</v>
      </c>
    </row>
    <row r="189" spans="2:65" s="1" customFormat="1" ht="24" customHeight="1">
      <c r="B189" s="147"/>
      <c r="C189" s="161" t="s">
        <v>307</v>
      </c>
      <c r="D189" s="161" t="s">
        <v>170</v>
      </c>
      <c r="E189" s="162" t="s">
        <v>308</v>
      </c>
      <c r="F189" s="163" t="s">
        <v>309</v>
      </c>
      <c r="G189" s="164" t="s">
        <v>125</v>
      </c>
      <c r="H189" s="165">
        <v>4</v>
      </c>
      <c r="I189" s="166"/>
      <c r="J189" s="167">
        <f t="shared" si="30"/>
        <v>0</v>
      </c>
      <c r="K189" s="163" t="s">
        <v>1</v>
      </c>
      <c r="L189" s="168"/>
      <c r="M189" s="169" t="s">
        <v>1</v>
      </c>
      <c r="N189" s="170" t="s">
        <v>36</v>
      </c>
      <c r="O189" s="51"/>
      <c r="P189" s="157">
        <f t="shared" si="31"/>
        <v>0</v>
      </c>
      <c r="Q189" s="157">
        <v>0</v>
      </c>
      <c r="R189" s="157">
        <f t="shared" si="32"/>
        <v>0</v>
      </c>
      <c r="S189" s="157">
        <v>0</v>
      </c>
      <c r="T189" s="158">
        <f t="shared" si="33"/>
        <v>0</v>
      </c>
      <c r="AR189" s="159" t="s">
        <v>173</v>
      </c>
      <c r="AT189" s="159" t="s">
        <v>170</v>
      </c>
      <c r="AU189" s="159" t="s">
        <v>127</v>
      </c>
      <c r="AY189" s="13" t="s">
        <v>119</v>
      </c>
      <c r="BE189" s="160">
        <f t="shared" si="34"/>
        <v>0</v>
      </c>
      <c r="BF189" s="160">
        <f t="shared" si="35"/>
        <v>0</v>
      </c>
      <c r="BG189" s="160">
        <f t="shared" si="36"/>
        <v>0</v>
      </c>
      <c r="BH189" s="160">
        <f t="shared" si="37"/>
        <v>0</v>
      </c>
      <c r="BI189" s="160">
        <f t="shared" si="38"/>
        <v>0</v>
      </c>
      <c r="BJ189" s="13" t="s">
        <v>127</v>
      </c>
      <c r="BK189" s="160">
        <f t="shared" si="39"/>
        <v>0</v>
      </c>
      <c r="BL189" s="13" t="s">
        <v>152</v>
      </c>
      <c r="BM189" s="159" t="s">
        <v>310</v>
      </c>
    </row>
    <row r="190" spans="2:65" s="1" customFormat="1" ht="36" customHeight="1">
      <c r="B190" s="147"/>
      <c r="C190" s="148" t="s">
        <v>226</v>
      </c>
      <c r="D190" s="148" t="s">
        <v>122</v>
      </c>
      <c r="E190" s="149" t="s">
        <v>311</v>
      </c>
      <c r="F190" s="150" t="s">
        <v>312</v>
      </c>
      <c r="G190" s="151" t="s">
        <v>125</v>
      </c>
      <c r="H190" s="152">
        <v>3</v>
      </c>
      <c r="I190" s="153"/>
      <c r="J190" s="154">
        <f t="shared" si="30"/>
        <v>0</v>
      </c>
      <c r="K190" s="150" t="s">
        <v>1</v>
      </c>
      <c r="L190" s="28"/>
      <c r="M190" s="155" t="s">
        <v>1</v>
      </c>
      <c r="N190" s="156" t="s">
        <v>36</v>
      </c>
      <c r="O190" s="51"/>
      <c r="P190" s="157">
        <f t="shared" si="31"/>
        <v>0</v>
      </c>
      <c r="Q190" s="157">
        <v>0</v>
      </c>
      <c r="R190" s="157">
        <f t="shared" si="32"/>
        <v>0</v>
      </c>
      <c r="S190" s="157">
        <v>0</v>
      </c>
      <c r="T190" s="158">
        <f t="shared" si="33"/>
        <v>0</v>
      </c>
      <c r="AR190" s="159" t="s">
        <v>152</v>
      </c>
      <c r="AT190" s="159" t="s">
        <v>122</v>
      </c>
      <c r="AU190" s="159" t="s">
        <v>127</v>
      </c>
      <c r="AY190" s="13" t="s">
        <v>119</v>
      </c>
      <c r="BE190" s="160">
        <f t="shared" si="34"/>
        <v>0</v>
      </c>
      <c r="BF190" s="160">
        <f t="shared" si="35"/>
        <v>0</v>
      </c>
      <c r="BG190" s="160">
        <f t="shared" si="36"/>
        <v>0</v>
      </c>
      <c r="BH190" s="160">
        <f t="shared" si="37"/>
        <v>0</v>
      </c>
      <c r="BI190" s="160">
        <f t="shared" si="38"/>
        <v>0</v>
      </c>
      <c r="BJ190" s="13" t="s">
        <v>127</v>
      </c>
      <c r="BK190" s="160">
        <f t="shared" si="39"/>
        <v>0</v>
      </c>
      <c r="BL190" s="13" t="s">
        <v>152</v>
      </c>
      <c r="BM190" s="159" t="s">
        <v>313</v>
      </c>
    </row>
    <row r="191" spans="2:65" s="1" customFormat="1" ht="24" customHeight="1">
      <c r="B191" s="147"/>
      <c r="C191" s="161" t="s">
        <v>314</v>
      </c>
      <c r="D191" s="161" t="s">
        <v>170</v>
      </c>
      <c r="E191" s="162" t="s">
        <v>315</v>
      </c>
      <c r="F191" s="163" t="s">
        <v>316</v>
      </c>
      <c r="G191" s="164" t="s">
        <v>125</v>
      </c>
      <c r="H191" s="165">
        <v>3</v>
      </c>
      <c r="I191" s="166"/>
      <c r="J191" s="167">
        <f t="shared" si="30"/>
        <v>0</v>
      </c>
      <c r="K191" s="163" t="s">
        <v>1</v>
      </c>
      <c r="L191" s="168"/>
      <c r="M191" s="169" t="s">
        <v>1</v>
      </c>
      <c r="N191" s="170" t="s">
        <v>36</v>
      </c>
      <c r="O191" s="51"/>
      <c r="P191" s="157">
        <f t="shared" si="31"/>
        <v>0</v>
      </c>
      <c r="Q191" s="157">
        <v>0</v>
      </c>
      <c r="R191" s="157">
        <f t="shared" si="32"/>
        <v>0</v>
      </c>
      <c r="S191" s="157">
        <v>0</v>
      </c>
      <c r="T191" s="158">
        <f t="shared" si="33"/>
        <v>0</v>
      </c>
      <c r="AR191" s="159" t="s">
        <v>173</v>
      </c>
      <c r="AT191" s="159" t="s">
        <v>170</v>
      </c>
      <c r="AU191" s="159" t="s">
        <v>127</v>
      </c>
      <c r="AY191" s="13" t="s">
        <v>119</v>
      </c>
      <c r="BE191" s="160">
        <f t="shared" si="34"/>
        <v>0</v>
      </c>
      <c r="BF191" s="160">
        <f t="shared" si="35"/>
        <v>0</v>
      </c>
      <c r="BG191" s="160">
        <f t="shared" si="36"/>
        <v>0</v>
      </c>
      <c r="BH191" s="160">
        <f t="shared" si="37"/>
        <v>0</v>
      </c>
      <c r="BI191" s="160">
        <f t="shared" si="38"/>
        <v>0</v>
      </c>
      <c r="BJ191" s="13" t="s">
        <v>127</v>
      </c>
      <c r="BK191" s="160">
        <f t="shared" si="39"/>
        <v>0</v>
      </c>
      <c r="BL191" s="13" t="s">
        <v>152</v>
      </c>
      <c r="BM191" s="159" t="s">
        <v>317</v>
      </c>
    </row>
    <row r="192" spans="2:65" s="1" customFormat="1" ht="36" customHeight="1">
      <c r="B192" s="147"/>
      <c r="C192" s="148" t="s">
        <v>229</v>
      </c>
      <c r="D192" s="148" t="s">
        <v>122</v>
      </c>
      <c r="E192" s="149" t="s">
        <v>318</v>
      </c>
      <c r="F192" s="150" t="s">
        <v>319</v>
      </c>
      <c r="G192" s="151" t="s">
        <v>125</v>
      </c>
      <c r="H192" s="152">
        <v>2</v>
      </c>
      <c r="I192" s="153"/>
      <c r="J192" s="154">
        <f t="shared" si="30"/>
        <v>0</v>
      </c>
      <c r="K192" s="150" t="s">
        <v>1</v>
      </c>
      <c r="L192" s="28"/>
      <c r="M192" s="155" t="s">
        <v>1</v>
      </c>
      <c r="N192" s="156" t="s">
        <v>36</v>
      </c>
      <c r="O192" s="51"/>
      <c r="P192" s="157">
        <f t="shared" si="31"/>
        <v>0</v>
      </c>
      <c r="Q192" s="157">
        <v>0</v>
      </c>
      <c r="R192" s="157">
        <f t="shared" si="32"/>
        <v>0</v>
      </c>
      <c r="S192" s="157">
        <v>0</v>
      </c>
      <c r="T192" s="158">
        <f t="shared" si="33"/>
        <v>0</v>
      </c>
      <c r="AR192" s="159" t="s">
        <v>152</v>
      </c>
      <c r="AT192" s="159" t="s">
        <v>122</v>
      </c>
      <c r="AU192" s="159" t="s">
        <v>127</v>
      </c>
      <c r="AY192" s="13" t="s">
        <v>119</v>
      </c>
      <c r="BE192" s="160">
        <f t="shared" si="34"/>
        <v>0</v>
      </c>
      <c r="BF192" s="160">
        <f t="shared" si="35"/>
        <v>0</v>
      </c>
      <c r="BG192" s="160">
        <f t="shared" si="36"/>
        <v>0</v>
      </c>
      <c r="BH192" s="160">
        <f t="shared" si="37"/>
        <v>0</v>
      </c>
      <c r="BI192" s="160">
        <f t="shared" si="38"/>
        <v>0</v>
      </c>
      <c r="BJ192" s="13" t="s">
        <v>127</v>
      </c>
      <c r="BK192" s="160">
        <f t="shared" si="39"/>
        <v>0</v>
      </c>
      <c r="BL192" s="13" t="s">
        <v>152</v>
      </c>
      <c r="BM192" s="159" t="s">
        <v>320</v>
      </c>
    </row>
    <row r="193" spans="2:65" s="1" customFormat="1" ht="16.5" customHeight="1">
      <c r="B193" s="147"/>
      <c r="C193" s="161" t="s">
        <v>321</v>
      </c>
      <c r="D193" s="161" t="s">
        <v>170</v>
      </c>
      <c r="E193" s="162" t="s">
        <v>322</v>
      </c>
      <c r="F193" s="163" t="s">
        <v>323</v>
      </c>
      <c r="G193" s="164" t="s">
        <v>125</v>
      </c>
      <c r="H193" s="165">
        <v>2</v>
      </c>
      <c r="I193" s="166"/>
      <c r="J193" s="167">
        <f t="shared" si="30"/>
        <v>0</v>
      </c>
      <c r="K193" s="163" t="s">
        <v>1</v>
      </c>
      <c r="L193" s="168"/>
      <c r="M193" s="169" t="s">
        <v>1</v>
      </c>
      <c r="N193" s="170" t="s">
        <v>36</v>
      </c>
      <c r="O193" s="51"/>
      <c r="P193" s="157">
        <f t="shared" si="31"/>
        <v>0</v>
      </c>
      <c r="Q193" s="157">
        <v>0</v>
      </c>
      <c r="R193" s="157">
        <f t="shared" si="32"/>
        <v>0</v>
      </c>
      <c r="S193" s="157">
        <v>0</v>
      </c>
      <c r="T193" s="158">
        <f t="shared" si="33"/>
        <v>0</v>
      </c>
      <c r="AR193" s="159" t="s">
        <v>173</v>
      </c>
      <c r="AT193" s="159" t="s">
        <v>170</v>
      </c>
      <c r="AU193" s="159" t="s">
        <v>127</v>
      </c>
      <c r="AY193" s="13" t="s">
        <v>119</v>
      </c>
      <c r="BE193" s="160">
        <f t="shared" si="34"/>
        <v>0</v>
      </c>
      <c r="BF193" s="160">
        <f t="shared" si="35"/>
        <v>0</v>
      </c>
      <c r="BG193" s="160">
        <f t="shared" si="36"/>
        <v>0</v>
      </c>
      <c r="BH193" s="160">
        <f t="shared" si="37"/>
        <v>0</v>
      </c>
      <c r="BI193" s="160">
        <f t="shared" si="38"/>
        <v>0</v>
      </c>
      <c r="BJ193" s="13" t="s">
        <v>127</v>
      </c>
      <c r="BK193" s="160">
        <f t="shared" si="39"/>
        <v>0</v>
      </c>
      <c r="BL193" s="13" t="s">
        <v>152</v>
      </c>
      <c r="BM193" s="159" t="s">
        <v>324</v>
      </c>
    </row>
    <row r="194" spans="2:65" s="1" customFormat="1" ht="24" customHeight="1">
      <c r="B194" s="147"/>
      <c r="C194" s="148" t="s">
        <v>233</v>
      </c>
      <c r="D194" s="148" t="s">
        <v>122</v>
      </c>
      <c r="E194" s="149" t="s">
        <v>325</v>
      </c>
      <c r="F194" s="150" t="s">
        <v>326</v>
      </c>
      <c r="G194" s="151" t="s">
        <v>125</v>
      </c>
      <c r="H194" s="152">
        <v>2</v>
      </c>
      <c r="I194" s="153"/>
      <c r="J194" s="154">
        <f t="shared" si="30"/>
        <v>0</v>
      </c>
      <c r="K194" s="150" t="s">
        <v>1</v>
      </c>
      <c r="L194" s="28"/>
      <c r="M194" s="155" t="s">
        <v>1</v>
      </c>
      <c r="N194" s="156" t="s">
        <v>36</v>
      </c>
      <c r="O194" s="51"/>
      <c r="P194" s="157">
        <f t="shared" si="31"/>
        <v>0</v>
      </c>
      <c r="Q194" s="157">
        <v>0</v>
      </c>
      <c r="R194" s="157">
        <f t="shared" si="32"/>
        <v>0</v>
      </c>
      <c r="S194" s="157">
        <v>0</v>
      </c>
      <c r="T194" s="158">
        <f t="shared" si="33"/>
        <v>0</v>
      </c>
      <c r="AR194" s="159" t="s">
        <v>152</v>
      </c>
      <c r="AT194" s="159" t="s">
        <v>122</v>
      </c>
      <c r="AU194" s="159" t="s">
        <v>127</v>
      </c>
      <c r="AY194" s="13" t="s">
        <v>119</v>
      </c>
      <c r="BE194" s="160">
        <f t="shared" si="34"/>
        <v>0</v>
      </c>
      <c r="BF194" s="160">
        <f t="shared" si="35"/>
        <v>0</v>
      </c>
      <c r="BG194" s="160">
        <f t="shared" si="36"/>
        <v>0</v>
      </c>
      <c r="BH194" s="160">
        <f t="shared" si="37"/>
        <v>0</v>
      </c>
      <c r="BI194" s="160">
        <f t="shared" si="38"/>
        <v>0</v>
      </c>
      <c r="BJ194" s="13" t="s">
        <v>127</v>
      </c>
      <c r="BK194" s="160">
        <f t="shared" si="39"/>
        <v>0</v>
      </c>
      <c r="BL194" s="13" t="s">
        <v>152</v>
      </c>
      <c r="BM194" s="159" t="s">
        <v>327</v>
      </c>
    </row>
    <row r="195" spans="2:65" s="1" customFormat="1" ht="16.5" customHeight="1">
      <c r="B195" s="147"/>
      <c r="C195" s="161" t="s">
        <v>328</v>
      </c>
      <c r="D195" s="161" t="s">
        <v>170</v>
      </c>
      <c r="E195" s="162" t="s">
        <v>329</v>
      </c>
      <c r="F195" s="163" t="s">
        <v>330</v>
      </c>
      <c r="G195" s="164" t="s">
        <v>125</v>
      </c>
      <c r="H195" s="165">
        <v>2</v>
      </c>
      <c r="I195" s="166"/>
      <c r="J195" s="167">
        <f t="shared" si="30"/>
        <v>0</v>
      </c>
      <c r="K195" s="163" t="s">
        <v>1</v>
      </c>
      <c r="L195" s="168"/>
      <c r="M195" s="169" t="s">
        <v>1</v>
      </c>
      <c r="N195" s="170" t="s">
        <v>36</v>
      </c>
      <c r="O195" s="51"/>
      <c r="P195" s="157">
        <f t="shared" si="31"/>
        <v>0</v>
      </c>
      <c r="Q195" s="157">
        <v>0</v>
      </c>
      <c r="R195" s="157">
        <f t="shared" si="32"/>
        <v>0</v>
      </c>
      <c r="S195" s="157">
        <v>0</v>
      </c>
      <c r="T195" s="158">
        <f t="shared" si="33"/>
        <v>0</v>
      </c>
      <c r="AR195" s="159" t="s">
        <v>173</v>
      </c>
      <c r="AT195" s="159" t="s">
        <v>170</v>
      </c>
      <c r="AU195" s="159" t="s">
        <v>127</v>
      </c>
      <c r="AY195" s="13" t="s">
        <v>119</v>
      </c>
      <c r="BE195" s="160">
        <f t="shared" si="34"/>
        <v>0</v>
      </c>
      <c r="BF195" s="160">
        <f t="shared" si="35"/>
        <v>0</v>
      </c>
      <c r="BG195" s="160">
        <f t="shared" si="36"/>
        <v>0</v>
      </c>
      <c r="BH195" s="160">
        <f t="shared" si="37"/>
        <v>0</v>
      </c>
      <c r="BI195" s="160">
        <f t="shared" si="38"/>
        <v>0</v>
      </c>
      <c r="BJ195" s="13" t="s">
        <v>127</v>
      </c>
      <c r="BK195" s="160">
        <f t="shared" si="39"/>
        <v>0</v>
      </c>
      <c r="BL195" s="13" t="s">
        <v>152</v>
      </c>
      <c r="BM195" s="159" t="s">
        <v>331</v>
      </c>
    </row>
    <row r="196" spans="2:65" s="1" customFormat="1" ht="24" customHeight="1">
      <c r="B196" s="147"/>
      <c r="C196" s="148" t="s">
        <v>236</v>
      </c>
      <c r="D196" s="148" t="s">
        <v>122</v>
      </c>
      <c r="E196" s="149" t="s">
        <v>332</v>
      </c>
      <c r="F196" s="150" t="s">
        <v>333</v>
      </c>
      <c r="G196" s="151" t="s">
        <v>125</v>
      </c>
      <c r="H196" s="152">
        <v>3</v>
      </c>
      <c r="I196" s="153"/>
      <c r="J196" s="154">
        <f t="shared" si="30"/>
        <v>0</v>
      </c>
      <c r="K196" s="150" t="s">
        <v>1</v>
      </c>
      <c r="L196" s="28"/>
      <c r="M196" s="155" t="s">
        <v>1</v>
      </c>
      <c r="N196" s="156" t="s">
        <v>36</v>
      </c>
      <c r="O196" s="51"/>
      <c r="P196" s="157">
        <f t="shared" si="31"/>
        <v>0</v>
      </c>
      <c r="Q196" s="157">
        <v>0</v>
      </c>
      <c r="R196" s="157">
        <f t="shared" si="32"/>
        <v>0</v>
      </c>
      <c r="S196" s="157">
        <v>0</v>
      </c>
      <c r="T196" s="158">
        <f t="shared" si="33"/>
        <v>0</v>
      </c>
      <c r="AR196" s="159" t="s">
        <v>152</v>
      </c>
      <c r="AT196" s="159" t="s">
        <v>122</v>
      </c>
      <c r="AU196" s="159" t="s">
        <v>127</v>
      </c>
      <c r="AY196" s="13" t="s">
        <v>119</v>
      </c>
      <c r="BE196" s="160">
        <f t="shared" si="34"/>
        <v>0</v>
      </c>
      <c r="BF196" s="160">
        <f t="shared" si="35"/>
        <v>0</v>
      </c>
      <c r="BG196" s="160">
        <f t="shared" si="36"/>
        <v>0</v>
      </c>
      <c r="BH196" s="160">
        <f t="shared" si="37"/>
        <v>0</v>
      </c>
      <c r="BI196" s="160">
        <f t="shared" si="38"/>
        <v>0</v>
      </c>
      <c r="BJ196" s="13" t="s">
        <v>127</v>
      </c>
      <c r="BK196" s="160">
        <f t="shared" si="39"/>
        <v>0</v>
      </c>
      <c r="BL196" s="13" t="s">
        <v>152</v>
      </c>
      <c r="BM196" s="159" t="s">
        <v>334</v>
      </c>
    </row>
    <row r="197" spans="2:65" s="1" customFormat="1" ht="16.5" customHeight="1">
      <c r="B197" s="147"/>
      <c r="C197" s="161" t="s">
        <v>335</v>
      </c>
      <c r="D197" s="161" t="s">
        <v>170</v>
      </c>
      <c r="E197" s="162" t="s">
        <v>336</v>
      </c>
      <c r="F197" s="163" t="s">
        <v>337</v>
      </c>
      <c r="G197" s="164" t="s">
        <v>125</v>
      </c>
      <c r="H197" s="165">
        <v>3</v>
      </c>
      <c r="I197" s="166"/>
      <c r="J197" s="167">
        <f t="shared" si="30"/>
        <v>0</v>
      </c>
      <c r="K197" s="163" t="s">
        <v>1</v>
      </c>
      <c r="L197" s="168"/>
      <c r="M197" s="169" t="s">
        <v>1</v>
      </c>
      <c r="N197" s="170" t="s">
        <v>36</v>
      </c>
      <c r="O197" s="51"/>
      <c r="P197" s="157">
        <f t="shared" si="31"/>
        <v>0</v>
      </c>
      <c r="Q197" s="157">
        <v>0</v>
      </c>
      <c r="R197" s="157">
        <f t="shared" si="32"/>
        <v>0</v>
      </c>
      <c r="S197" s="157">
        <v>0</v>
      </c>
      <c r="T197" s="158">
        <f t="shared" si="33"/>
        <v>0</v>
      </c>
      <c r="AR197" s="159" t="s">
        <v>173</v>
      </c>
      <c r="AT197" s="159" t="s">
        <v>170</v>
      </c>
      <c r="AU197" s="159" t="s">
        <v>127</v>
      </c>
      <c r="AY197" s="13" t="s">
        <v>119</v>
      </c>
      <c r="BE197" s="160">
        <f t="shared" si="34"/>
        <v>0</v>
      </c>
      <c r="BF197" s="160">
        <f t="shared" si="35"/>
        <v>0</v>
      </c>
      <c r="BG197" s="160">
        <f t="shared" si="36"/>
        <v>0</v>
      </c>
      <c r="BH197" s="160">
        <f t="shared" si="37"/>
        <v>0</v>
      </c>
      <c r="BI197" s="160">
        <f t="shared" si="38"/>
        <v>0</v>
      </c>
      <c r="BJ197" s="13" t="s">
        <v>127</v>
      </c>
      <c r="BK197" s="160">
        <f t="shared" si="39"/>
        <v>0</v>
      </c>
      <c r="BL197" s="13" t="s">
        <v>152</v>
      </c>
      <c r="BM197" s="159" t="s">
        <v>338</v>
      </c>
    </row>
    <row r="198" spans="2:65" s="1" customFormat="1" ht="36" customHeight="1">
      <c r="B198" s="147"/>
      <c r="C198" s="148" t="s">
        <v>240</v>
      </c>
      <c r="D198" s="148" t="s">
        <v>122</v>
      </c>
      <c r="E198" s="149" t="s">
        <v>339</v>
      </c>
      <c r="F198" s="150" t="s">
        <v>340</v>
      </c>
      <c r="G198" s="151" t="s">
        <v>125</v>
      </c>
      <c r="H198" s="152">
        <v>1</v>
      </c>
      <c r="I198" s="153"/>
      <c r="J198" s="154">
        <f t="shared" si="30"/>
        <v>0</v>
      </c>
      <c r="K198" s="150" t="s">
        <v>1</v>
      </c>
      <c r="L198" s="28"/>
      <c r="M198" s="155" t="s">
        <v>1</v>
      </c>
      <c r="N198" s="156" t="s">
        <v>36</v>
      </c>
      <c r="O198" s="51"/>
      <c r="P198" s="157">
        <f t="shared" si="31"/>
        <v>0</v>
      </c>
      <c r="Q198" s="157">
        <v>0</v>
      </c>
      <c r="R198" s="157">
        <f t="shared" si="32"/>
        <v>0</v>
      </c>
      <c r="S198" s="157">
        <v>0</v>
      </c>
      <c r="T198" s="158">
        <f t="shared" si="33"/>
        <v>0</v>
      </c>
      <c r="AR198" s="159" t="s">
        <v>152</v>
      </c>
      <c r="AT198" s="159" t="s">
        <v>122</v>
      </c>
      <c r="AU198" s="159" t="s">
        <v>127</v>
      </c>
      <c r="AY198" s="13" t="s">
        <v>119</v>
      </c>
      <c r="BE198" s="160">
        <f t="shared" si="34"/>
        <v>0</v>
      </c>
      <c r="BF198" s="160">
        <f t="shared" si="35"/>
        <v>0</v>
      </c>
      <c r="BG198" s="160">
        <f t="shared" si="36"/>
        <v>0</v>
      </c>
      <c r="BH198" s="160">
        <f t="shared" si="37"/>
        <v>0</v>
      </c>
      <c r="BI198" s="160">
        <f t="shared" si="38"/>
        <v>0</v>
      </c>
      <c r="BJ198" s="13" t="s">
        <v>127</v>
      </c>
      <c r="BK198" s="160">
        <f t="shared" si="39"/>
        <v>0</v>
      </c>
      <c r="BL198" s="13" t="s">
        <v>152</v>
      </c>
      <c r="BM198" s="159" t="s">
        <v>341</v>
      </c>
    </row>
    <row r="199" spans="2:65" s="1" customFormat="1" ht="24" customHeight="1">
      <c r="B199" s="147"/>
      <c r="C199" s="161" t="s">
        <v>342</v>
      </c>
      <c r="D199" s="161" t="s">
        <v>170</v>
      </c>
      <c r="E199" s="162" t="s">
        <v>343</v>
      </c>
      <c r="F199" s="163" t="s">
        <v>344</v>
      </c>
      <c r="G199" s="164" t="s">
        <v>125</v>
      </c>
      <c r="H199" s="165">
        <v>1</v>
      </c>
      <c r="I199" s="166"/>
      <c r="J199" s="167">
        <f t="shared" si="30"/>
        <v>0</v>
      </c>
      <c r="K199" s="163" t="s">
        <v>1</v>
      </c>
      <c r="L199" s="168"/>
      <c r="M199" s="169" t="s">
        <v>1</v>
      </c>
      <c r="N199" s="170" t="s">
        <v>36</v>
      </c>
      <c r="O199" s="51"/>
      <c r="P199" s="157">
        <f t="shared" si="31"/>
        <v>0</v>
      </c>
      <c r="Q199" s="157">
        <v>0</v>
      </c>
      <c r="R199" s="157">
        <f t="shared" si="32"/>
        <v>0</v>
      </c>
      <c r="S199" s="157">
        <v>0</v>
      </c>
      <c r="T199" s="158">
        <f t="shared" si="33"/>
        <v>0</v>
      </c>
      <c r="AR199" s="159" t="s">
        <v>173</v>
      </c>
      <c r="AT199" s="159" t="s">
        <v>170</v>
      </c>
      <c r="AU199" s="159" t="s">
        <v>127</v>
      </c>
      <c r="AY199" s="13" t="s">
        <v>119</v>
      </c>
      <c r="BE199" s="160">
        <f t="shared" si="34"/>
        <v>0</v>
      </c>
      <c r="BF199" s="160">
        <f t="shared" si="35"/>
        <v>0</v>
      </c>
      <c r="BG199" s="160">
        <f t="shared" si="36"/>
        <v>0</v>
      </c>
      <c r="BH199" s="160">
        <f t="shared" si="37"/>
        <v>0</v>
      </c>
      <c r="BI199" s="160">
        <f t="shared" si="38"/>
        <v>0</v>
      </c>
      <c r="BJ199" s="13" t="s">
        <v>127</v>
      </c>
      <c r="BK199" s="160">
        <f t="shared" si="39"/>
        <v>0</v>
      </c>
      <c r="BL199" s="13" t="s">
        <v>152</v>
      </c>
      <c r="BM199" s="159" t="s">
        <v>345</v>
      </c>
    </row>
    <row r="200" spans="2:65" s="1" customFormat="1" ht="24" customHeight="1">
      <c r="B200" s="147"/>
      <c r="C200" s="148" t="s">
        <v>243</v>
      </c>
      <c r="D200" s="148" t="s">
        <v>122</v>
      </c>
      <c r="E200" s="149" t="s">
        <v>346</v>
      </c>
      <c r="F200" s="150" t="s">
        <v>347</v>
      </c>
      <c r="G200" s="151" t="s">
        <v>125</v>
      </c>
      <c r="H200" s="152">
        <v>1</v>
      </c>
      <c r="I200" s="153"/>
      <c r="J200" s="154">
        <f t="shared" si="30"/>
        <v>0</v>
      </c>
      <c r="K200" s="150" t="s">
        <v>1</v>
      </c>
      <c r="L200" s="28"/>
      <c r="M200" s="155" t="s">
        <v>1</v>
      </c>
      <c r="N200" s="156" t="s">
        <v>36</v>
      </c>
      <c r="O200" s="51"/>
      <c r="P200" s="157">
        <f t="shared" si="31"/>
        <v>0</v>
      </c>
      <c r="Q200" s="157">
        <v>0</v>
      </c>
      <c r="R200" s="157">
        <f t="shared" si="32"/>
        <v>0</v>
      </c>
      <c r="S200" s="157">
        <v>0</v>
      </c>
      <c r="T200" s="158">
        <f t="shared" si="33"/>
        <v>0</v>
      </c>
      <c r="AR200" s="159" t="s">
        <v>152</v>
      </c>
      <c r="AT200" s="159" t="s">
        <v>122</v>
      </c>
      <c r="AU200" s="159" t="s">
        <v>127</v>
      </c>
      <c r="AY200" s="13" t="s">
        <v>119</v>
      </c>
      <c r="BE200" s="160">
        <f t="shared" si="34"/>
        <v>0</v>
      </c>
      <c r="BF200" s="160">
        <f t="shared" si="35"/>
        <v>0</v>
      </c>
      <c r="BG200" s="160">
        <f t="shared" si="36"/>
        <v>0</v>
      </c>
      <c r="BH200" s="160">
        <f t="shared" si="37"/>
        <v>0</v>
      </c>
      <c r="BI200" s="160">
        <f t="shared" si="38"/>
        <v>0</v>
      </c>
      <c r="BJ200" s="13" t="s">
        <v>127</v>
      </c>
      <c r="BK200" s="160">
        <f t="shared" si="39"/>
        <v>0</v>
      </c>
      <c r="BL200" s="13" t="s">
        <v>152</v>
      </c>
      <c r="BM200" s="159" t="s">
        <v>348</v>
      </c>
    </row>
    <row r="201" spans="2:65" s="1" customFormat="1" ht="24" customHeight="1">
      <c r="B201" s="147"/>
      <c r="C201" s="161" t="s">
        <v>349</v>
      </c>
      <c r="D201" s="161" t="s">
        <v>170</v>
      </c>
      <c r="E201" s="162" t="s">
        <v>350</v>
      </c>
      <c r="F201" s="163" t="s">
        <v>351</v>
      </c>
      <c r="G201" s="164" t="s">
        <v>125</v>
      </c>
      <c r="H201" s="165">
        <v>1</v>
      </c>
      <c r="I201" s="166"/>
      <c r="J201" s="167">
        <f t="shared" si="30"/>
        <v>0</v>
      </c>
      <c r="K201" s="163" t="s">
        <v>1</v>
      </c>
      <c r="L201" s="168"/>
      <c r="M201" s="169" t="s">
        <v>1</v>
      </c>
      <c r="N201" s="170" t="s">
        <v>36</v>
      </c>
      <c r="O201" s="51"/>
      <c r="P201" s="157">
        <f t="shared" si="31"/>
        <v>0</v>
      </c>
      <c r="Q201" s="157">
        <v>0</v>
      </c>
      <c r="R201" s="157">
        <f t="shared" si="32"/>
        <v>0</v>
      </c>
      <c r="S201" s="157">
        <v>0</v>
      </c>
      <c r="T201" s="158">
        <f t="shared" si="33"/>
        <v>0</v>
      </c>
      <c r="AR201" s="159" t="s">
        <v>173</v>
      </c>
      <c r="AT201" s="159" t="s">
        <v>170</v>
      </c>
      <c r="AU201" s="159" t="s">
        <v>127</v>
      </c>
      <c r="AY201" s="13" t="s">
        <v>119</v>
      </c>
      <c r="BE201" s="160">
        <f t="shared" si="34"/>
        <v>0</v>
      </c>
      <c r="BF201" s="160">
        <f t="shared" si="35"/>
        <v>0</v>
      </c>
      <c r="BG201" s="160">
        <f t="shared" si="36"/>
        <v>0</v>
      </c>
      <c r="BH201" s="160">
        <f t="shared" si="37"/>
        <v>0</v>
      </c>
      <c r="BI201" s="160">
        <f t="shared" si="38"/>
        <v>0</v>
      </c>
      <c r="BJ201" s="13" t="s">
        <v>127</v>
      </c>
      <c r="BK201" s="160">
        <f t="shared" si="39"/>
        <v>0</v>
      </c>
      <c r="BL201" s="13" t="s">
        <v>152</v>
      </c>
      <c r="BM201" s="159" t="s">
        <v>352</v>
      </c>
    </row>
    <row r="202" spans="2:65" s="1" customFormat="1" ht="24" customHeight="1">
      <c r="B202" s="147"/>
      <c r="C202" s="148" t="s">
        <v>248</v>
      </c>
      <c r="D202" s="148" t="s">
        <v>122</v>
      </c>
      <c r="E202" s="149" t="s">
        <v>353</v>
      </c>
      <c r="F202" s="150" t="s">
        <v>354</v>
      </c>
      <c r="G202" s="151" t="s">
        <v>125</v>
      </c>
      <c r="H202" s="152">
        <v>3</v>
      </c>
      <c r="I202" s="153"/>
      <c r="J202" s="154">
        <f t="shared" si="30"/>
        <v>0</v>
      </c>
      <c r="K202" s="150" t="s">
        <v>1</v>
      </c>
      <c r="L202" s="28"/>
      <c r="M202" s="155" t="s">
        <v>1</v>
      </c>
      <c r="N202" s="156" t="s">
        <v>36</v>
      </c>
      <c r="O202" s="51"/>
      <c r="P202" s="157">
        <f t="shared" si="31"/>
        <v>0</v>
      </c>
      <c r="Q202" s="157">
        <v>0</v>
      </c>
      <c r="R202" s="157">
        <f t="shared" si="32"/>
        <v>0</v>
      </c>
      <c r="S202" s="157">
        <v>0</v>
      </c>
      <c r="T202" s="158">
        <f t="shared" si="33"/>
        <v>0</v>
      </c>
      <c r="AR202" s="159" t="s">
        <v>152</v>
      </c>
      <c r="AT202" s="159" t="s">
        <v>122</v>
      </c>
      <c r="AU202" s="159" t="s">
        <v>127</v>
      </c>
      <c r="AY202" s="13" t="s">
        <v>119</v>
      </c>
      <c r="BE202" s="160">
        <f t="shared" si="34"/>
        <v>0</v>
      </c>
      <c r="BF202" s="160">
        <f t="shared" si="35"/>
        <v>0</v>
      </c>
      <c r="BG202" s="160">
        <f t="shared" si="36"/>
        <v>0</v>
      </c>
      <c r="BH202" s="160">
        <f t="shared" si="37"/>
        <v>0</v>
      </c>
      <c r="BI202" s="160">
        <f t="shared" si="38"/>
        <v>0</v>
      </c>
      <c r="BJ202" s="13" t="s">
        <v>127</v>
      </c>
      <c r="BK202" s="160">
        <f t="shared" si="39"/>
        <v>0</v>
      </c>
      <c r="BL202" s="13" t="s">
        <v>152</v>
      </c>
      <c r="BM202" s="159" t="s">
        <v>355</v>
      </c>
    </row>
    <row r="203" spans="2:65" s="1" customFormat="1" ht="24" customHeight="1">
      <c r="B203" s="147"/>
      <c r="C203" s="148" t="s">
        <v>356</v>
      </c>
      <c r="D203" s="148" t="s">
        <v>122</v>
      </c>
      <c r="E203" s="149" t="s">
        <v>357</v>
      </c>
      <c r="F203" s="150" t="s">
        <v>358</v>
      </c>
      <c r="G203" s="151" t="s">
        <v>125</v>
      </c>
      <c r="H203" s="152">
        <v>2</v>
      </c>
      <c r="I203" s="153"/>
      <c r="J203" s="154">
        <f t="shared" si="30"/>
        <v>0</v>
      </c>
      <c r="K203" s="150" t="s">
        <v>1</v>
      </c>
      <c r="L203" s="28"/>
      <c r="M203" s="155" t="s">
        <v>1</v>
      </c>
      <c r="N203" s="156" t="s">
        <v>36</v>
      </c>
      <c r="O203" s="51"/>
      <c r="P203" s="157">
        <f t="shared" si="31"/>
        <v>0</v>
      </c>
      <c r="Q203" s="157">
        <v>0</v>
      </c>
      <c r="R203" s="157">
        <f t="shared" si="32"/>
        <v>0</v>
      </c>
      <c r="S203" s="157">
        <v>0</v>
      </c>
      <c r="T203" s="158">
        <f t="shared" si="33"/>
        <v>0</v>
      </c>
      <c r="AR203" s="159" t="s">
        <v>152</v>
      </c>
      <c r="AT203" s="159" t="s">
        <v>122</v>
      </c>
      <c r="AU203" s="159" t="s">
        <v>127</v>
      </c>
      <c r="AY203" s="13" t="s">
        <v>119</v>
      </c>
      <c r="BE203" s="160">
        <f t="shared" si="34"/>
        <v>0</v>
      </c>
      <c r="BF203" s="160">
        <f t="shared" si="35"/>
        <v>0</v>
      </c>
      <c r="BG203" s="160">
        <f t="shared" si="36"/>
        <v>0</v>
      </c>
      <c r="BH203" s="160">
        <f t="shared" si="37"/>
        <v>0</v>
      </c>
      <c r="BI203" s="160">
        <f t="shared" si="38"/>
        <v>0</v>
      </c>
      <c r="BJ203" s="13" t="s">
        <v>127</v>
      </c>
      <c r="BK203" s="160">
        <f t="shared" si="39"/>
        <v>0</v>
      </c>
      <c r="BL203" s="13" t="s">
        <v>152</v>
      </c>
      <c r="BM203" s="159" t="s">
        <v>359</v>
      </c>
    </row>
    <row r="204" spans="2:65" s="1" customFormat="1" ht="24" customHeight="1">
      <c r="B204" s="147"/>
      <c r="C204" s="148" t="s">
        <v>252</v>
      </c>
      <c r="D204" s="148" t="s">
        <v>122</v>
      </c>
      <c r="E204" s="149" t="s">
        <v>360</v>
      </c>
      <c r="F204" s="150" t="s">
        <v>361</v>
      </c>
      <c r="G204" s="151" t="s">
        <v>125</v>
      </c>
      <c r="H204" s="152">
        <v>1</v>
      </c>
      <c r="I204" s="153"/>
      <c r="J204" s="154">
        <f t="shared" si="30"/>
        <v>0</v>
      </c>
      <c r="K204" s="150" t="s">
        <v>1</v>
      </c>
      <c r="L204" s="28"/>
      <c r="M204" s="155" t="s">
        <v>1</v>
      </c>
      <c r="N204" s="156" t="s">
        <v>36</v>
      </c>
      <c r="O204" s="51"/>
      <c r="P204" s="157">
        <f t="shared" si="31"/>
        <v>0</v>
      </c>
      <c r="Q204" s="157">
        <v>0</v>
      </c>
      <c r="R204" s="157">
        <f t="shared" si="32"/>
        <v>0</v>
      </c>
      <c r="S204" s="157">
        <v>0</v>
      </c>
      <c r="T204" s="158">
        <f t="shared" si="33"/>
        <v>0</v>
      </c>
      <c r="AR204" s="159" t="s">
        <v>152</v>
      </c>
      <c r="AT204" s="159" t="s">
        <v>122</v>
      </c>
      <c r="AU204" s="159" t="s">
        <v>127</v>
      </c>
      <c r="AY204" s="13" t="s">
        <v>119</v>
      </c>
      <c r="BE204" s="160">
        <f t="shared" si="34"/>
        <v>0</v>
      </c>
      <c r="BF204" s="160">
        <f t="shared" si="35"/>
        <v>0</v>
      </c>
      <c r="BG204" s="160">
        <f t="shared" si="36"/>
        <v>0</v>
      </c>
      <c r="BH204" s="160">
        <f t="shared" si="37"/>
        <v>0</v>
      </c>
      <c r="BI204" s="160">
        <f t="shared" si="38"/>
        <v>0</v>
      </c>
      <c r="BJ204" s="13" t="s">
        <v>127</v>
      </c>
      <c r="BK204" s="160">
        <f t="shared" si="39"/>
        <v>0</v>
      </c>
      <c r="BL204" s="13" t="s">
        <v>152</v>
      </c>
      <c r="BM204" s="159" t="s">
        <v>362</v>
      </c>
    </row>
    <row r="205" spans="2:65" s="1" customFormat="1" ht="24" customHeight="1">
      <c r="B205" s="147"/>
      <c r="C205" s="148" t="s">
        <v>363</v>
      </c>
      <c r="D205" s="148" t="s">
        <v>122</v>
      </c>
      <c r="E205" s="149" t="s">
        <v>364</v>
      </c>
      <c r="F205" s="150" t="s">
        <v>365</v>
      </c>
      <c r="G205" s="151" t="s">
        <v>177</v>
      </c>
      <c r="H205" s="171"/>
      <c r="I205" s="153"/>
      <c r="J205" s="154">
        <f t="shared" si="30"/>
        <v>0</v>
      </c>
      <c r="K205" s="150" t="s">
        <v>1</v>
      </c>
      <c r="L205" s="28"/>
      <c r="M205" s="155" t="s">
        <v>1</v>
      </c>
      <c r="N205" s="156" t="s">
        <v>36</v>
      </c>
      <c r="O205" s="51"/>
      <c r="P205" s="157">
        <f t="shared" si="31"/>
        <v>0</v>
      </c>
      <c r="Q205" s="157">
        <v>0</v>
      </c>
      <c r="R205" s="157">
        <f t="shared" si="32"/>
        <v>0</v>
      </c>
      <c r="S205" s="157">
        <v>0</v>
      </c>
      <c r="T205" s="158">
        <f t="shared" si="33"/>
        <v>0</v>
      </c>
      <c r="AR205" s="159" t="s">
        <v>152</v>
      </c>
      <c r="AT205" s="159" t="s">
        <v>122</v>
      </c>
      <c r="AU205" s="159" t="s">
        <v>127</v>
      </c>
      <c r="AY205" s="13" t="s">
        <v>119</v>
      </c>
      <c r="BE205" s="160">
        <f t="shared" si="34"/>
        <v>0</v>
      </c>
      <c r="BF205" s="160">
        <f t="shared" si="35"/>
        <v>0</v>
      </c>
      <c r="BG205" s="160">
        <f t="shared" si="36"/>
        <v>0</v>
      </c>
      <c r="BH205" s="160">
        <f t="shared" si="37"/>
        <v>0</v>
      </c>
      <c r="BI205" s="160">
        <f t="shared" si="38"/>
        <v>0</v>
      </c>
      <c r="BJ205" s="13" t="s">
        <v>127</v>
      </c>
      <c r="BK205" s="160">
        <f t="shared" si="39"/>
        <v>0</v>
      </c>
      <c r="BL205" s="13" t="s">
        <v>152</v>
      </c>
      <c r="BM205" s="159" t="s">
        <v>366</v>
      </c>
    </row>
    <row r="206" spans="2:65" s="11" customFormat="1" ht="22.9" customHeight="1">
      <c r="B206" s="134"/>
      <c r="D206" s="135" t="s">
        <v>69</v>
      </c>
      <c r="E206" s="145" t="s">
        <v>367</v>
      </c>
      <c r="F206" s="145" t="s">
        <v>368</v>
      </c>
      <c r="I206" s="137"/>
      <c r="J206" s="146">
        <f>BK206</f>
        <v>0</v>
      </c>
      <c r="L206" s="134"/>
      <c r="M206" s="139"/>
      <c r="N206" s="140"/>
      <c r="O206" s="140"/>
      <c r="P206" s="141">
        <f>SUM(P207:P208)</f>
        <v>0</v>
      </c>
      <c r="Q206" s="140"/>
      <c r="R206" s="141">
        <f>SUM(R207:R208)</f>
        <v>0</v>
      </c>
      <c r="S206" s="140"/>
      <c r="T206" s="142">
        <f>SUM(T207:T208)</f>
        <v>0</v>
      </c>
      <c r="AR206" s="135" t="s">
        <v>127</v>
      </c>
      <c r="AT206" s="143" t="s">
        <v>69</v>
      </c>
      <c r="AU206" s="143" t="s">
        <v>77</v>
      </c>
      <c r="AY206" s="135" t="s">
        <v>119</v>
      </c>
      <c r="BK206" s="144">
        <f>SUM(BK207:BK208)</f>
        <v>0</v>
      </c>
    </row>
    <row r="207" spans="2:65" s="1" customFormat="1" ht="16.5" customHeight="1">
      <c r="B207" s="147"/>
      <c r="C207" s="148" t="s">
        <v>256</v>
      </c>
      <c r="D207" s="148" t="s">
        <v>122</v>
      </c>
      <c r="E207" s="149" t="s">
        <v>369</v>
      </c>
      <c r="F207" s="150" t="s">
        <v>370</v>
      </c>
      <c r="G207" s="151" t="s">
        <v>144</v>
      </c>
      <c r="H207" s="152">
        <v>0.85</v>
      </c>
      <c r="I207" s="153"/>
      <c r="J207" s="154">
        <f>ROUND(I207*H207,2)</f>
        <v>0</v>
      </c>
      <c r="K207" s="150" t="s">
        <v>1</v>
      </c>
      <c r="L207" s="28"/>
      <c r="M207" s="155" t="s">
        <v>1</v>
      </c>
      <c r="N207" s="156" t="s">
        <v>36</v>
      </c>
      <c r="O207" s="51"/>
      <c r="P207" s="157">
        <f>O207*H207</f>
        <v>0</v>
      </c>
      <c r="Q207" s="157">
        <v>0</v>
      </c>
      <c r="R207" s="157">
        <f>Q207*H207</f>
        <v>0</v>
      </c>
      <c r="S207" s="157">
        <v>0</v>
      </c>
      <c r="T207" s="158">
        <f>S207*H207</f>
        <v>0</v>
      </c>
      <c r="AR207" s="159" t="s">
        <v>152</v>
      </c>
      <c r="AT207" s="159" t="s">
        <v>122</v>
      </c>
      <c r="AU207" s="159" t="s">
        <v>127</v>
      </c>
      <c r="AY207" s="13" t="s">
        <v>119</v>
      </c>
      <c r="BE207" s="160">
        <f>IF(N207="základná",J207,0)</f>
        <v>0</v>
      </c>
      <c r="BF207" s="160">
        <f>IF(N207="znížená",J207,0)</f>
        <v>0</v>
      </c>
      <c r="BG207" s="160">
        <f>IF(N207="zákl. prenesená",J207,0)</f>
        <v>0</v>
      </c>
      <c r="BH207" s="160">
        <f>IF(N207="zníž. prenesená",J207,0)</f>
        <v>0</v>
      </c>
      <c r="BI207" s="160">
        <f>IF(N207="nulová",J207,0)</f>
        <v>0</v>
      </c>
      <c r="BJ207" s="13" t="s">
        <v>127</v>
      </c>
      <c r="BK207" s="160">
        <f>ROUND(I207*H207,2)</f>
        <v>0</v>
      </c>
      <c r="BL207" s="13" t="s">
        <v>152</v>
      </c>
      <c r="BM207" s="159" t="s">
        <v>371</v>
      </c>
    </row>
    <row r="208" spans="2:65" s="1" customFormat="1" ht="24" customHeight="1">
      <c r="B208" s="147"/>
      <c r="C208" s="148" t="s">
        <v>372</v>
      </c>
      <c r="D208" s="148" t="s">
        <v>122</v>
      </c>
      <c r="E208" s="149" t="s">
        <v>373</v>
      </c>
      <c r="F208" s="150" t="s">
        <v>374</v>
      </c>
      <c r="G208" s="151" t="s">
        <v>177</v>
      </c>
      <c r="H208" s="171"/>
      <c r="I208" s="153"/>
      <c r="J208" s="154">
        <f>ROUND(I208*H208,2)</f>
        <v>0</v>
      </c>
      <c r="K208" s="150" t="s">
        <v>375</v>
      </c>
      <c r="L208" s="28"/>
      <c r="M208" s="155" t="s">
        <v>1</v>
      </c>
      <c r="N208" s="156" t="s">
        <v>36</v>
      </c>
      <c r="O208" s="51"/>
      <c r="P208" s="157">
        <f>O208*H208</f>
        <v>0</v>
      </c>
      <c r="Q208" s="157">
        <v>0</v>
      </c>
      <c r="R208" s="157">
        <f>Q208*H208</f>
        <v>0</v>
      </c>
      <c r="S208" s="157">
        <v>0</v>
      </c>
      <c r="T208" s="158">
        <f>S208*H208</f>
        <v>0</v>
      </c>
      <c r="AR208" s="159" t="s">
        <v>152</v>
      </c>
      <c r="AT208" s="159" t="s">
        <v>122</v>
      </c>
      <c r="AU208" s="159" t="s">
        <v>127</v>
      </c>
      <c r="AY208" s="13" t="s">
        <v>119</v>
      </c>
      <c r="BE208" s="160">
        <f>IF(N208="základná",J208,0)</f>
        <v>0</v>
      </c>
      <c r="BF208" s="160">
        <f>IF(N208="znížená",J208,0)</f>
        <v>0</v>
      </c>
      <c r="BG208" s="160">
        <f>IF(N208="zákl. prenesená",J208,0)</f>
        <v>0</v>
      </c>
      <c r="BH208" s="160">
        <f>IF(N208="zníž. prenesená",J208,0)</f>
        <v>0</v>
      </c>
      <c r="BI208" s="160">
        <f>IF(N208="nulová",J208,0)</f>
        <v>0</v>
      </c>
      <c r="BJ208" s="13" t="s">
        <v>127</v>
      </c>
      <c r="BK208" s="160">
        <f>ROUND(I208*H208,2)</f>
        <v>0</v>
      </c>
      <c r="BL208" s="13" t="s">
        <v>152</v>
      </c>
      <c r="BM208" s="159" t="s">
        <v>376</v>
      </c>
    </row>
    <row r="209" spans="2:65" s="11" customFormat="1" ht="22.9" customHeight="1">
      <c r="B209" s="134"/>
      <c r="D209" s="135" t="s">
        <v>69</v>
      </c>
      <c r="E209" s="145" t="s">
        <v>377</v>
      </c>
      <c r="F209" s="145" t="s">
        <v>378</v>
      </c>
      <c r="I209" s="137"/>
      <c r="J209" s="146">
        <f>BK209</f>
        <v>0</v>
      </c>
      <c r="L209" s="134"/>
      <c r="M209" s="139"/>
      <c r="N209" s="140"/>
      <c r="O209" s="140"/>
      <c r="P209" s="141">
        <f>SUM(P210:P215)</f>
        <v>0</v>
      </c>
      <c r="Q209" s="140"/>
      <c r="R209" s="141">
        <f>SUM(R210:R215)</f>
        <v>0</v>
      </c>
      <c r="S209" s="140"/>
      <c r="T209" s="142">
        <f>SUM(T210:T215)</f>
        <v>0</v>
      </c>
      <c r="AR209" s="135" t="s">
        <v>127</v>
      </c>
      <c r="AT209" s="143" t="s">
        <v>69</v>
      </c>
      <c r="AU209" s="143" t="s">
        <v>77</v>
      </c>
      <c r="AY209" s="135" t="s">
        <v>119</v>
      </c>
      <c r="BK209" s="144">
        <f>SUM(BK210:BK215)</f>
        <v>0</v>
      </c>
    </row>
    <row r="210" spans="2:65" s="1" customFormat="1" ht="16.5" customHeight="1">
      <c r="B210" s="147"/>
      <c r="C210" s="148" t="s">
        <v>259</v>
      </c>
      <c r="D210" s="148" t="s">
        <v>122</v>
      </c>
      <c r="E210" s="149" t="s">
        <v>379</v>
      </c>
      <c r="F210" s="150" t="s">
        <v>380</v>
      </c>
      <c r="G210" s="151" t="s">
        <v>247</v>
      </c>
      <c r="H210" s="152">
        <v>46.828000000000003</v>
      </c>
      <c r="I210" s="153"/>
      <c r="J210" s="154">
        <f t="shared" ref="J210:J215" si="40">ROUND(I210*H210,2)</f>
        <v>0</v>
      </c>
      <c r="K210" s="150" t="s">
        <v>1</v>
      </c>
      <c r="L210" s="28"/>
      <c r="M210" s="155" t="s">
        <v>1</v>
      </c>
      <c r="N210" s="156" t="s">
        <v>36</v>
      </c>
      <c r="O210" s="51"/>
      <c r="P210" s="157">
        <f t="shared" ref="P210:P215" si="41">O210*H210</f>
        <v>0</v>
      </c>
      <c r="Q210" s="157">
        <v>0</v>
      </c>
      <c r="R210" s="157">
        <f t="shared" ref="R210:R215" si="42">Q210*H210</f>
        <v>0</v>
      </c>
      <c r="S210" s="157">
        <v>0</v>
      </c>
      <c r="T210" s="158">
        <f t="shared" ref="T210:T215" si="43">S210*H210</f>
        <v>0</v>
      </c>
      <c r="AR210" s="159" t="s">
        <v>152</v>
      </c>
      <c r="AT210" s="159" t="s">
        <v>122</v>
      </c>
      <c r="AU210" s="159" t="s">
        <v>127</v>
      </c>
      <c r="AY210" s="13" t="s">
        <v>119</v>
      </c>
      <c r="BE210" s="160">
        <f t="shared" ref="BE210:BE215" si="44">IF(N210="základná",J210,0)</f>
        <v>0</v>
      </c>
      <c r="BF210" s="160">
        <f t="shared" ref="BF210:BF215" si="45">IF(N210="znížená",J210,0)</f>
        <v>0</v>
      </c>
      <c r="BG210" s="160">
        <f t="shared" ref="BG210:BG215" si="46">IF(N210="zákl. prenesená",J210,0)</f>
        <v>0</v>
      </c>
      <c r="BH210" s="160">
        <f t="shared" ref="BH210:BH215" si="47">IF(N210="zníž. prenesená",J210,0)</f>
        <v>0</v>
      </c>
      <c r="BI210" s="160">
        <f t="shared" ref="BI210:BI215" si="48">IF(N210="nulová",J210,0)</f>
        <v>0</v>
      </c>
      <c r="BJ210" s="13" t="s">
        <v>127</v>
      </c>
      <c r="BK210" s="160">
        <f t="shared" ref="BK210:BK215" si="49">ROUND(I210*H210,2)</f>
        <v>0</v>
      </c>
      <c r="BL210" s="13" t="s">
        <v>152</v>
      </c>
      <c r="BM210" s="159" t="s">
        <v>381</v>
      </c>
    </row>
    <row r="211" spans="2:65" s="1" customFormat="1" ht="16.5" customHeight="1">
      <c r="B211" s="147"/>
      <c r="C211" s="161" t="s">
        <v>382</v>
      </c>
      <c r="D211" s="161" t="s">
        <v>170</v>
      </c>
      <c r="E211" s="162" t="s">
        <v>383</v>
      </c>
      <c r="F211" s="163" t="s">
        <v>384</v>
      </c>
      <c r="G211" s="164" t="s">
        <v>133</v>
      </c>
      <c r="H211" s="165">
        <v>4.7759999999999998</v>
      </c>
      <c r="I211" s="166"/>
      <c r="J211" s="167">
        <f t="shared" si="40"/>
        <v>0</v>
      </c>
      <c r="K211" s="163" t="s">
        <v>1</v>
      </c>
      <c r="L211" s="168"/>
      <c r="M211" s="169" t="s">
        <v>1</v>
      </c>
      <c r="N211" s="170" t="s">
        <v>36</v>
      </c>
      <c r="O211" s="51"/>
      <c r="P211" s="157">
        <f t="shared" si="41"/>
        <v>0</v>
      </c>
      <c r="Q211" s="157">
        <v>0</v>
      </c>
      <c r="R211" s="157">
        <f t="shared" si="42"/>
        <v>0</v>
      </c>
      <c r="S211" s="157">
        <v>0</v>
      </c>
      <c r="T211" s="158">
        <f t="shared" si="43"/>
        <v>0</v>
      </c>
      <c r="AR211" s="159" t="s">
        <v>173</v>
      </c>
      <c r="AT211" s="159" t="s">
        <v>170</v>
      </c>
      <c r="AU211" s="159" t="s">
        <v>127</v>
      </c>
      <c r="AY211" s="13" t="s">
        <v>119</v>
      </c>
      <c r="BE211" s="160">
        <f t="shared" si="44"/>
        <v>0</v>
      </c>
      <c r="BF211" s="160">
        <f t="shared" si="45"/>
        <v>0</v>
      </c>
      <c r="BG211" s="160">
        <f t="shared" si="46"/>
        <v>0</v>
      </c>
      <c r="BH211" s="160">
        <f t="shared" si="47"/>
        <v>0</v>
      </c>
      <c r="BI211" s="160">
        <f t="shared" si="48"/>
        <v>0</v>
      </c>
      <c r="BJ211" s="13" t="s">
        <v>127</v>
      </c>
      <c r="BK211" s="160">
        <f t="shared" si="49"/>
        <v>0</v>
      </c>
      <c r="BL211" s="13" t="s">
        <v>152</v>
      </c>
      <c r="BM211" s="159" t="s">
        <v>385</v>
      </c>
    </row>
    <row r="212" spans="2:65" s="1" customFormat="1" ht="24" customHeight="1">
      <c r="B212" s="147"/>
      <c r="C212" s="148" t="s">
        <v>263</v>
      </c>
      <c r="D212" s="148" t="s">
        <v>122</v>
      </c>
      <c r="E212" s="149" t="s">
        <v>386</v>
      </c>
      <c r="F212" s="150" t="s">
        <v>387</v>
      </c>
      <c r="G212" s="151" t="s">
        <v>133</v>
      </c>
      <c r="H212" s="152">
        <v>41.155999999999999</v>
      </c>
      <c r="I212" s="153"/>
      <c r="J212" s="154">
        <f t="shared" si="40"/>
        <v>0</v>
      </c>
      <c r="K212" s="150" t="s">
        <v>1</v>
      </c>
      <c r="L212" s="28"/>
      <c r="M212" s="155" t="s">
        <v>1</v>
      </c>
      <c r="N212" s="156" t="s">
        <v>36</v>
      </c>
      <c r="O212" s="51"/>
      <c r="P212" s="157">
        <f t="shared" si="41"/>
        <v>0</v>
      </c>
      <c r="Q212" s="157">
        <v>0</v>
      </c>
      <c r="R212" s="157">
        <f t="shared" si="42"/>
        <v>0</v>
      </c>
      <c r="S212" s="157">
        <v>0</v>
      </c>
      <c r="T212" s="158">
        <f t="shared" si="43"/>
        <v>0</v>
      </c>
      <c r="AR212" s="159" t="s">
        <v>152</v>
      </c>
      <c r="AT212" s="159" t="s">
        <v>122</v>
      </c>
      <c r="AU212" s="159" t="s">
        <v>127</v>
      </c>
      <c r="AY212" s="13" t="s">
        <v>119</v>
      </c>
      <c r="BE212" s="160">
        <f t="shared" si="44"/>
        <v>0</v>
      </c>
      <c r="BF212" s="160">
        <f t="shared" si="45"/>
        <v>0</v>
      </c>
      <c r="BG212" s="160">
        <f t="shared" si="46"/>
        <v>0</v>
      </c>
      <c r="BH212" s="160">
        <f t="shared" si="47"/>
        <v>0</v>
      </c>
      <c r="BI212" s="160">
        <f t="shared" si="48"/>
        <v>0</v>
      </c>
      <c r="BJ212" s="13" t="s">
        <v>127</v>
      </c>
      <c r="BK212" s="160">
        <f t="shared" si="49"/>
        <v>0</v>
      </c>
      <c r="BL212" s="13" t="s">
        <v>152</v>
      </c>
      <c r="BM212" s="159" t="s">
        <v>388</v>
      </c>
    </row>
    <row r="213" spans="2:65" s="1" customFormat="1" ht="16.5" customHeight="1">
      <c r="B213" s="147"/>
      <c r="C213" s="161" t="s">
        <v>389</v>
      </c>
      <c r="D213" s="161" t="s">
        <v>170</v>
      </c>
      <c r="E213" s="162" t="s">
        <v>390</v>
      </c>
      <c r="F213" s="163" t="s">
        <v>391</v>
      </c>
      <c r="G213" s="164" t="s">
        <v>133</v>
      </c>
      <c r="H213" s="165">
        <v>42.390999999999998</v>
      </c>
      <c r="I213" s="166"/>
      <c r="J213" s="167">
        <f t="shared" si="40"/>
        <v>0</v>
      </c>
      <c r="K213" s="163" t="s">
        <v>1</v>
      </c>
      <c r="L213" s="168"/>
      <c r="M213" s="169" t="s">
        <v>1</v>
      </c>
      <c r="N213" s="170" t="s">
        <v>36</v>
      </c>
      <c r="O213" s="51"/>
      <c r="P213" s="157">
        <f t="shared" si="41"/>
        <v>0</v>
      </c>
      <c r="Q213" s="157">
        <v>0</v>
      </c>
      <c r="R213" s="157">
        <f t="shared" si="42"/>
        <v>0</v>
      </c>
      <c r="S213" s="157">
        <v>0</v>
      </c>
      <c r="T213" s="158">
        <f t="shared" si="43"/>
        <v>0</v>
      </c>
      <c r="AR213" s="159" t="s">
        <v>173</v>
      </c>
      <c r="AT213" s="159" t="s">
        <v>170</v>
      </c>
      <c r="AU213" s="159" t="s">
        <v>127</v>
      </c>
      <c r="AY213" s="13" t="s">
        <v>119</v>
      </c>
      <c r="BE213" s="160">
        <f t="shared" si="44"/>
        <v>0</v>
      </c>
      <c r="BF213" s="160">
        <f t="shared" si="45"/>
        <v>0</v>
      </c>
      <c r="BG213" s="160">
        <f t="shared" si="46"/>
        <v>0</v>
      </c>
      <c r="BH213" s="160">
        <f t="shared" si="47"/>
        <v>0</v>
      </c>
      <c r="BI213" s="160">
        <f t="shared" si="48"/>
        <v>0</v>
      </c>
      <c r="BJ213" s="13" t="s">
        <v>127</v>
      </c>
      <c r="BK213" s="160">
        <f t="shared" si="49"/>
        <v>0</v>
      </c>
      <c r="BL213" s="13" t="s">
        <v>152</v>
      </c>
      <c r="BM213" s="159" t="s">
        <v>392</v>
      </c>
    </row>
    <row r="214" spans="2:65" s="1" customFormat="1" ht="24" customHeight="1">
      <c r="B214" s="147"/>
      <c r="C214" s="148" t="s">
        <v>268</v>
      </c>
      <c r="D214" s="148" t="s">
        <v>122</v>
      </c>
      <c r="E214" s="149" t="s">
        <v>393</v>
      </c>
      <c r="F214" s="150" t="s">
        <v>394</v>
      </c>
      <c r="G214" s="151" t="s">
        <v>133</v>
      </c>
      <c r="H214" s="152">
        <v>41.155999999999999</v>
      </c>
      <c r="I214" s="153"/>
      <c r="J214" s="154">
        <f t="shared" si="40"/>
        <v>0</v>
      </c>
      <c r="K214" s="150" t="s">
        <v>1</v>
      </c>
      <c r="L214" s="28"/>
      <c r="M214" s="155" t="s">
        <v>1</v>
      </c>
      <c r="N214" s="156" t="s">
        <v>36</v>
      </c>
      <c r="O214" s="51"/>
      <c r="P214" s="157">
        <f t="shared" si="41"/>
        <v>0</v>
      </c>
      <c r="Q214" s="157">
        <v>0</v>
      </c>
      <c r="R214" s="157">
        <f t="shared" si="42"/>
        <v>0</v>
      </c>
      <c r="S214" s="157">
        <v>0</v>
      </c>
      <c r="T214" s="158">
        <f t="shared" si="43"/>
        <v>0</v>
      </c>
      <c r="AR214" s="159" t="s">
        <v>152</v>
      </c>
      <c r="AT214" s="159" t="s">
        <v>122</v>
      </c>
      <c r="AU214" s="159" t="s">
        <v>127</v>
      </c>
      <c r="AY214" s="13" t="s">
        <v>119</v>
      </c>
      <c r="BE214" s="160">
        <f t="shared" si="44"/>
        <v>0</v>
      </c>
      <c r="BF214" s="160">
        <f t="shared" si="45"/>
        <v>0</v>
      </c>
      <c r="BG214" s="160">
        <f t="shared" si="46"/>
        <v>0</v>
      </c>
      <c r="BH214" s="160">
        <f t="shared" si="47"/>
        <v>0</v>
      </c>
      <c r="BI214" s="160">
        <f t="shared" si="48"/>
        <v>0</v>
      </c>
      <c r="BJ214" s="13" t="s">
        <v>127</v>
      </c>
      <c r="BK214" s="160">
        <f t="shared" si="49"/>
        <v>0</v>
      </c>
      <c r="BL214" s="13" t="s">
        <v>152</v>
      </c>
      <c r="BM214" s="159" t="s">
        <v>395</v>
      </c>
    </row>
    <row r="215" spans="2:65" s="1" customFormat="1" ht="24" customHeight="1">
      <c r="B215" s="147"/>
      <c r="C215" s="148" t="s">
        <v>396</v>
      </c>
      <c r="D215" s="148" t="s">
        <v>122</v>
      </c>
      <c r="E215" s="149" t="s">
        <v>397</v>
      </c>
      <c r="F215" s="150" t="s">
        <v>398</v>
      </c>
      <c r="G215" s="151" t="s">
        <v>177</v>
      </c>
      <c r="H215" s="171"/>
      <c r="I215" s="153"/>
      <c r="J215" s="154">
        <f t="shared" si="40"/>
        <v>0</v>
      </c>
      <c r="K215" s="150" t="s">
        <v>1</v>
      </c>
      <c r="L215" s="28"/>
      <c r="M215" s="155" t="s">
        <v>1</v>
      </c>
      <c r="N215" s="156" t="s">
        <v>36</v>
      </c>
      <c r="O215" s="51"/>
      <c r="P215" s="157">
        <f t="shared" si="41"/>
        <v>0</v>
      </c>
      <c r="Q215" s="157">
        <v>0</v>
      </c>
      <c r="R215" s="157">
        <f t="shared" si="42"/>
        <v>0</v>
      </c>
      <c r="S215" s="157">
        <v>0</v>
      </c>
      <c r="T215" s="158">
        <f t="shared" si="43"/>
        <v>0</v>
      </c>
      <c r="AR215" s="159" t="s">
        <v>152</v>
      </c>
      <c r="AT215" s="159" t="s">
        <v>122</v>
      </c>
      <c r="AU215" s="159" t="s">
        <v>127</v>
      </c>
      <c r="AY215" s="13" t="s">
        <v>119</v>
      </c>
      <c r="BE215" s="160">
        <f t="shared" si="44"/>
        <v>0</v>
      </c>
      <c r="BF215" s="160">
        <f t="shared" si="45"/>
        <v>0</v>
      </c>
      <c r="BG215" s="160">
        <f t="shared" si="46"/>
        <v>0</v>
      </c>
      <c r="BH215" s="160">
        <f t="shared" si="47"/>
        <v>0</v>
      </c>
      <c r="BI215" s="160">
        <f t="shared" si="48"/>
        <v>0</v>
      </c>
      <c r="BJ215" s="13" t="s">
        <v>127</v>
      </c>
      <c r="BK215" s="160">
        <f t="shared" si="49"/>
        <v>0</v>
      </c>
      <c r="BL215" s="13" t="s">
        <v>152</v>
      </c>
      <c r="BM215" s="159" t="s">
        <v>399</v>
      </c>
    </row>
    <row r="216" spans="2:65" s="11" customFormat="1" ht="22.9" customHeight="1">
      <c r="B216" s="134"/>
      <c r="D216" s="135" t="s">
        <v>69</v>
      </c>
      <c r="E216" s="145" t="s">
        <v>400</v>
      </c>
      <c r="F216" s="145" t="s">
        <v>401</v>
      </c>
      <c r="I216" s="137"/>
      <c r="J216" s="146">
        <f>BK216</f>
        <v>0</v>
      </c>
      <c r="L216" s="134"/>
      <c r="M216" s="139"/>
      <c r="N216" s="140"/>
      <c r="O216" s="140"/>
      <c r="P216" s="141">
        <f>SUM(P217:P221)</f>
        <v>0</v>
      </c>
      <c r="Q216" s="140"/>
      <c r="R216" s="141">
        <f>SUM(R217:R221)</f>
        <v>0</v>
      </c>
      <c r="S216" s="140"/>
      <c r="T216" s="142">
        <f>SUM(T217:T221)</f>
        <v>0</v>
      </c>
      <c r="AR216" s="135" t="s">
        <v>127</v>
      </c>
      <c r="AT216" s="143" t="s">
        <v>69</v>
      </c>
      <c r="AU216" s="143" t="s">
        <v>77</v>
      </c>
      <c r="AY216" s="135" t="s">
        <v>119</v>
      </c>
      <c r="BK216" s="144">
        <f>SUM(BK217:BK221)</f>
        <v>0</v>
      </c>
    </row>
    <row r="217" spans="2:65" s="1" customFormat="1" ht="24" customHeight="1">
      <c r="B217" s="147"/>
      <c r="C217" s="148" t="s">
        <v>272</v>
      </c>
      <c r="D217" s="148" t="s">
        <v>122</v>
      </c>
      <c r="E217" s="149" t="s">
        <v>402</v>
      </c>
      <c r="F217" s="150" t="s">
        <v>403</v>
      </c>
      <c r="G217" s="151" t="s">
        <v>133</v>
      </c>
      <c r="H217" s="152">
        <v>12.058</v>
      </c>
      <c r="I217" s="153"/>
      <c r="J217" s="154">
        <f>ROUND(I217*H217,2)</f>
        <v>0</v>
      </c>
      <c r="K217" s="150" t="s">
        <v>1</v>
      </c>
      <c r="L217" s="28"/>
      <c r="M217" s="155" t="s">
        <v>1</v>
      </c>
      <c r="N217" s="156" t="s">
        <v>36</v>
      </c>
      <c r="O217" s="51"/>
      <c r="P217" s="157">
        <f>O217*H217</f>
        <v>0</v>
      </c>
      <c r="Q217" s="157">
        <v>0</v>
      </c>
      <c r="R217" s="157">
        <f>Q217*H217</f>
        <v>0</v>
      </c>
      <c r="S217" s="157">
        <v>0</v>
      </c>
      <c r="T217" s="158">
        <f>S217*H217</f>
        <v>0</v>
      </c>
      <c r="AR217" s="159" t="s">
        <v>152</v>
      </c>
      <c r="AT217" s="159" t="s">
        <v>122</v>
      </c>
      <c r="AU217" s="159" t="s">
        <v>127</v>
      </c>
      <c r="AY217" s="13" t="s">
        <v>119</v>
      </c>
      <c r="BE217" s="160">
        <f>IF(N217="základná",J217,0)</f>
        <v>0</v>
      </c>
      <c r="BF217" s="160">
        <f>IF(N217="znížená",J217,0)</f>
        <v>0</v>
      </c>
      <c r="BG217" s="160">
        <f>IF(N217="zákl. prenesená",J217,0)</f>
        <v>0</v>
      </c>
      <c r="BH217" s="160">
        <f>IF(N217="zníž. prenesená",J217,0)</f>
        <v>0</v>
      </c>
      <c r="BI217" s="160">
        <f>IF(N217="nulová",J217,0)</f>
        <v>0</v>
      </c>
      <c r="BJ217" s="13" t="s">
        <v>127</v>
      </c>
      <c r="BK217" s="160">
        <f>ROUND(I217*H217,2)</f>
        <v>0</v>
      </c>
      <c r="BL217" s="13" t="s">
        <v>152</v>
      </c>
      <c r="BM217" s="159" t="s">
        <v>404</v>
      </c>
    </row>
    <row r="218" spans="2:65" s="1" customFormat="1" ht="24" customHeight="1">
      <c r="B218" s="147"/>
      <c r="C218" s="148" t="s">
        <v>405</v>
      </c>
      <c r="D218" s="148" t="s">
        <v>122</v>
      </c>
      <c r="E218" s="149" t="s">
        <v>406</v>
      </c>
      <c r="F218" s="150" t="s">
        <v>407</v>
      </c>
      <c r="G218" s="151" t="s">
        <v>133</v>
      </c>
      <c r="H218" s="152">
        <v>12.058</v>
      </c>
      <c r="I218" s="153"/>
      <c r="J218" s="154">
        <f>ROUND(I218*H218,2)</f>
        <v>0</v>
      </c>
      <c r="K218" s="150" t="s">
        <v>1</v>
      </c>
      <c r="L218" s="28"/>
      <c r="M218" s="155" t="s">
        <v>1</v>
      </c>
      <c r="N218" s="156" t="s">
        <v>36</v>
      </c>
      <c r="O218" s="51"/>
      <c r="P218" s="157">
        <f>O218*H218</f>
        <v>0</v>
      </c>
      <c r="Q218" s="157">
        <v>0</v>
      </c>
      <c r="R218" s="157">
        <f>Q218*H218</f>
        <v>0</v>
      </c>
      <c r="S218" s="157">
        <v>0</v>
      </c>
      <c r="T218" s="158">
        <f>S218*H218</f>
        <v>0</v>
      </c>
      <c r="AR218" s="159" t="s">
        <v>152</v>
      </c>
      <c r="AT218" s="159" t="s">
        <v>122</v>
      </c>
      <c r="AU218" s="159" t="s">
        <v>127</v>
      </c>
      <c r="AY218" s="13" t="s">
        <v>119</v>
      </c>
      <c r="BE218" s="160">
        <f>IF(N218="základná",J218,0)</f>
        <v>0</v>
      </c>
      <c r="BF218" s="160">
        <f>IF(N218="znížená",J218,0)</f>
        <v>0</v>
      </c>
      <c r="BG218" s="160">
        <f>IF(N218="zákl. prenesená",J218,0)</f>
        <v>0</v>
      </c>
      <c r="BH218" s="160">
        <f>IF(N218="zníž. prenesená",J218,0)</f>
        <v>0</v>
      </c>
      <c r="BI218" s="160">
        <f>IF(N218="nulová",J218,0)</f>
        <v>0</v>
      </c>
      <c r="BJ218" s="13" t="s">
        <v>127</v>
      </c>
      <c r="BK218" s="160">
        <f>ROUND(I218*H218,2)</f>
        <v>0</v>
      </c>
      <c r="BL218" s="13" t="s">
        <v>152</v>
      </c>
      <c r="BM218" s="159" t="s">
        <v>408</v>
      </c>
    </row>
    <row r="219" spans="2:65" s="1" customFormat="1" ht="24" customHeight="1">
      <c r="B219" s="147"/>
      <c r="C219" s="148" t="s">
        <v>275</v>
      </c>
      <c r="D219" s="148" t="s">
        <v>122</v>
      </c>
      <c r="E219" s="149" t="s">
        <v>409</v>
      </c>
      <c r="F219" s="150" t="s">
        <v>410</v>
      </c>
      <c r="G219" s="151" t="s">
        <v>133</v>
      </c>
      <c r="H219" s="152">
        <v>58.441000000000003</v>
      </c>
      <c r="I219" s="153"/>
      <c r="J219" s="154">
        <f>ROUND(I219*H219,2)</f>
        <v>0</v>
      </c>
      <c r="K219" s="150" t="s">
        <v>1</v>
      </c>
      <c r="L219" s="28"/>
      <c r="M219" s="155" t="s">
        <v>1</v>
      </c>
      <c r="N219" s="156" t="s">
        <v>36</v>
      </c>
      <c r="O219" s="51"/>
      <c r="P219" s="157">
        <f>O219*H219</f>
        <v>0</v>
      </c>
      <c r="Q219" s="157">
        <v>0</v>
      </c>
      <c r="R219" s="157">
        <f>Q219*H219</f>
        <v>0</v>
      </c>
      <c r="S219" s="157">
        <v>0</v>
      </c>
      <c r="T219" s="158">
        <f>S219*H219</f>
        <v>0</v>
      </c>
      <c r="AR219" s="159" t="s">
        <v>152</v>
      </c>
      <c r="AT219" s="159" t="s">
        <v>122</v>
      </c>
      <c r="AU219" s="159" t="s">
        <v>127</v>
      </c>
      <c r="AY219" s="13" t="s">
        <v>119</v>
      </c>
      <c r="BE219" s="160">
        <f>IF(N219="základná",J219,0)</f>
        <v>0</v>
      </c>
      <c r="BF219" s="160">
        <f>IF(N219="znížená",J219,0)</f>
        <v>0</v>
      </c>
      <c r="BG219" s="160">
        <f>IF(N219="zákl. prenesená",J219,0)</f>
        <v>0</v>
      </c>
      <c r="BH219" s="160">
        <f>IF(N219="zníž. prenesená",J219,0)</f>
        <v>0</v>
      </c>
      <c r="BI219" s="160">
        <f>IF(N219="nulová",J219,0)</f>
        <v>0</v>
      </c>
      <c r="BJ219" s="13" t="s">
        <v>127</v>
      </c>
      <c r="BK219" s="160">
        <f>ROUND(I219*H219,2)</f>
        <v>0</v>
      </c>
      <c r="BL219" s="13" t="s">
        <v>152</v>
      </c>
      <c r="BM219" s="159" t="s">
        <v>411</v>
      </c>
    </row>
    <row r="220" spans="2:65" s="1" customFormat="1" ht="24" customHeight="1">
      <c r="B220" s="147"/>
      <c r="C220" s="148" t="s">
        <v>412</v>
      </c>
      <c r="D220" s="148" t="s">
        <v>122</v>
      </c>
      <c r="E220" s="149" t="s">
        <v>413</v>
      </c>
      <c r="F220" s="150" t="s">
        <v>414</v>
      </c>
      <c r="G220" s="151" t="s">
        <v>133</v>
      </c>
      <c r="H220" s="152">
        <v>58.441000000000003</v>
      </c>
      <c r="I220" s="153"/>
      <c r="J220" s="154">
        <f>ROUND(I220*H220,2)</f>
        <v>0</v>
      </c>
      <c r="K220" s="150" t="s">
        <v>1</v>
      </c>
      <c r="L220" s="28"/>
      <c r="M220" s="155" t="s">
        <v>1</v>
      </c>
      <c r="N220" s="156" t="s">
        <v>36</v>
      </c>
      <c r="O220" s="51"/>
      <c r="P220" s="157">
        <f>O220*H220</f>
        <v>0</v>
      </c>
      <c r="Q220" s="157">
        <v>0</v>
      </c>
      <c r="R220" s="157">
        <f>Q220*H220</f>
        <v>0</v>
      </c>
      <c r="S220" s="157">
        <v>0</v>
      </c>
      <c r="T220" s="158">
        <f>S220*H220</f>
        <v>0</v>
      </c>
      <c r="AR220" s="159" t="s">
        <v>152</v>
      </c>
      <c r="AT220" s="159" t="s">
        <v>122</v>
      </c>
      <c r="AU220" s="159" t="s">
        <v>127</v>
      </c>
      <c r="AY220" s="13" t="s">
        <v>119</v>
      </c>
      <c r="BE220" s="160">
        <f>IF(N220="základná",J220,0)</f>
        <v>0</v>
      </c>
      <c r="BF220" s="160">
        <f>IF(N220="znížená",J220,0)</f>
        <v>0</v>
      </c>
      <c r="BG220" s="160">
        <f>IF(N220="zákl. prenesená",J220,0)</f>
        <v>0</v>
      </c>
      <c r="BH220" s="160">
        <f>IF(N220="zníž. prenesená",J220,0)</f>
        <v>0</v>
      </c>
      <c r="BI220" s="160">
        <f>IF(N220="nulová",J220,0)</f>
        <v>0</v>
      </c>
      <c r="BJ220" s="13" t="s">
        <v>127</v>
      </c>
      <c r="BK220" s="160">
        <f>ROUND(I220*H220,2)</f>
        <v>0</v>
      </c>
      <c r="BL220" s="13" t="s">
        <v>152</v>
      </c>
      <c r="BM220" s="159" t="s">
        <v>415</v>
      </c>
    </row>
    <row r="221" spans="2:65" s="1" customFormat="1" ht="36" customHeight="1">
      <c r="B221" s="147"/>
      <c r="C221" s="148" t="s">
        <v>279</v>
      </c>
      <c r="D221" s="148" t="s">
        <v>122</v>
      </c>
      <c r="E221" s="149" t="s">
        <v>416</v>
      </c>
      <c r="F221" s="150" t="s">
        <v>417</v>
      </c>
      <c r="G221" s="151" t="s">
        <v>133</v>
      </c>
      <c r="H221" s="152">
        <v>40.122</v>
      </c>
      <c r="I221" s="153"/>
      <c r="J221" s="154">
        <f>ROUND(I221*H221,2)</f>
        <v>0</v>
      </c>
      <c r="K221" s="150" t="s">
        <v>1</v>
      </c>
      <c r="L221" s="28"/>
      <c r="M221" s="155" t="s">
        <v>1</v>
      </c>
      <c r="N221" s="156" t="s">
        <v>36</v>
      </c>
      <c r="O221" s="51"/>
      <c r="P221" s="157">
        <f>O221*H221</f>
        <v>0</v>
      </c>
      <c r="Q221" s="157">
        <v>0</v>
      </c>
      <c r="R221" s="157">
        <f>Q221*H221</f>
        <v>0</v>
      </c>
      <c r="S221" s="157">
        <v>0</v>
      </c>
      <c r="T221" s="158">
        <f>S221*H221</f>
        <v>0</v>
      </c>
      <c r="AR221" s="159" t="s">
        <v>152</v>
      </c>
      <c r="AT221" s="159" t="s">
        <v>122</v>
      </c>
      <c r="AU221" s="159" t="s">
        <v>127</v>
      </c>
      <c r="AY221" s="13" t="s">
        <v>119</v>
      </c>
      <c r="BE221" s="160">
        <f>IF(N221="základná",J221,0)</f>
        <v>0</v>
      </c>
      <c r="BF221" s="160">
        <f>IF(N221="znížená",J221,0)</f>
        <v>0</v>
      </c>
      <c r="BG221" s="160">
        <f>IF(N221="zákl. prenesená",J221,0)</f>
        <v>0</v>
      </c>
      <c r="BH221" s="160">
        <f>IF(N221="zníž. prenesená",J221,0)</f>
        <v>0</v>
      </c>
      <c r="BI221" s="160">
        <f>IF(N221="nulová",J221,0)</f>
        <v>0</v>
      </c>
      <c r="BJ221" s="13" t="s">
        <v>127</v>
      </c>
      <c r="BK221" s="160">
        <f>ROUND(I221*H221,2)</f>
        <v>0</v>
      </c>
      <c r="BL221" s="13" t="s">
        <v>152</v>
      </c>
      <c r="BM221" s="159" t="s">
        <v>418</v>
      </c>
    </row>
    <row r="222" spans="2:65" s="11" customFormat="1" ht="22.9" customHeight="1">
      <c r="B222" s="134"/>
      <c r="D222" s="135" t="s">
        <v>69</v>
      </c>
      <c r="E222" s="145" t="s">
        <v>419</v>
      </c>
      <c r="F222" s="145" t="s">
        <v>420</v>
      </c>
      <c r="I222" s="137"/>
      <c r="J222" s="146">
        <f>BK222</f>
        <v>0</v>
      </c>
      <c r="L222" s="134"/>
      <c r="M222" s="139"/>
      <c r="N222" s="140"/>
      <c r="O222" s="140"/>
      <c r="P222" s="141">
        <f>SUM(P223:P226)</f>
        <v>0</v>
      </c>
      <c r="Q222" s="140"/>
      <c r="R222" s="141">
        <f>SUM(R223:R226)</f>
        <v>0</v>
      </c>
      <c r="S222" s="140"/>
      <c r="T222" s="142">
        <f>SUM(T223:T226)</f>
        <v>0</v>
      </c>
      <c r="AR222" s="135" t="s">
        <v>127</v>
      </c>
      <c r="AT222" s="143" t="s">
        <v>69</v>
      </c>
      <c r="AU222" s="143" t="s">
        <v>77</v>
      </c>
      <c r="AY222" s="135" t="s">
        <v>119</v>
      </c>
      <c r="BK222" s="144">
        <f>SUM(BK223:BK226)</f>
        <v>0</v>
      </c>
    </row>
    <row r="223" spans="2:65" s="1" customFormat="1" ht="24" customHeight="1">
      <c r="B223" s="147"/>
      <c r="C223" s="148" t="s">
        <v>421</v>
      </c>
      <c r="D223" s="148" t="s">
        <v>122</v>
      </c>
      <c r="E223" s="149" t="s">
        <v>422</v>
      </c>
      <c r="F223" s="150" t="s">
        <v>423</v>
      </c>
      <c r="G223" s="151" t="s">
        <v>133</v>
      </c>
      <c r="H223" s="152">
        <v>176.66499999999999</v>
      </c>
      <c r="I223" s="153"/>
      <c r="J223" s="154">
        <f>ROUND(I223*H223,2)</f>
        <v>0</v>
      </c>
      <c r="K223" s="150" t="s">
        <v>1</v>
      </c>
      <c r="L223" s="28"/>
      <c r="M223" s="155" t="s">
        <v>1</v>
      </c>
      <c r="N223" s="156" t="s">
        <v>36</v>
      </c>
      <c r="O223" s="51"/>
      <c r="P223" s="157">
        <f>O223*H223</f>
        <v>0</v>
      </c>
      <c r="Q223" s="157">
        <v>0</v>
      </c>
      <c r="R223" s="157">
        <f>Q223*H223</f>
        <v>0</v>
      </c>
      <c r="S223" s="157">
        <v>0</v>
      </c>
      <c r="T223" s="158">
        <f>S223*H223</f>
        <v>0</v>
      </c>
      <c r="AR223" s="159" t="s">
        <v>152</v>
      </c>
      <c r="AT223" s="159" t="s">
        <v>122</v>
      </c>
      <c r="AU223" s="159" t="s">
        <v>127</v>
      </c>
      <c r="AY223" s="13" t="s">
        <v>119</v>
      </c>
      <c r="BE223" s="160">
        <f>IF(N223="základná",J223,0)</f>
        <v>0</v>
      </c>
      <c r="BF223" s="160">
        <f>IF(N223="znížená",J223,0)</f>
        <v>0</v>
      </c>
      <c r="BG223" s="160">
        <f>IF(N223="zákl. prenesená",J223,0)</f>
        <v>0</v>
      </c>
      <c r="BH223" s="160">
        <f>IF(N223="zníž. prenesená",J223,0)</f>
        <v>0</v>
      </c>
      <c r="BI223" s="160">
        <f>IF(N223="nulová",J223,0)</f>
        <v>0</v>
      </c>
      <c r="BJ223" s="13" t="s">
        <v>127</v>
      </c>
      <c r="BK223" s="160">
        <f>ROUND(I223*H223,2)</f>
        <v>0</v>
      </c>
      <c r="BL223" s="13" t="s">
        <v>152</v>
      </c>
      <c r="BM223" s="159" t="s">
        <v>424</v>
      </c>
    </row>
    <row r="224" spans="2:65" s="1" customFormat="1" ht="24" customHeight="1">
      <c r="B224" s="147"/>
      <c r="C224" s="148" t="s">
        <v>282</v>
      </c>
      <c r="D224" s="148" t="s">
        <v>122</v>
      </c>
      <c r="E224" s="149" t="s">
        <v>425</v>
      </c>
      <c r="F224" s="150" t="s">
        <v>426</v>
      </c>
      <c r="G224" s="151" t="s">
        <v>133</v>
      </c>
      <c r="H224" s="152">
        <v>3.2280000000000002</v>
      </c>
      <c r="I224" s="153"/>
      <c r="J224" s="154">
        <f>ROUND(I224*H224,2)</f>
        <v>0</v>
      </c>
      <c r="K224" s="150" t="s">
        <v>1</v>
      </c>
      <c r="L224" s="28"/>
      <c r="M224" s="155" t="s">
        <v>1</v>
      </c>
      <c r="N224" s="156" t="s">
        <v>36</v>
      </c>
      <c r="O224" s="51"/>
      <c r="P224" s="157">
        <f>O224*H224</f>
        <v>0</v>
      </c>
      <c r="Q224" s="157">
        <v>0</v>
      </c>
      <c r="R224" s="157">
        <f>Q224*H224</f>
        <v>0</v>
      </c>
      <c r="S224" s="157">
        <v>0</v>
      </c>
      <c r="T224" s="158">
        <f>S224*H224</f>
        <v>0</v>
      </c>
      <c r="AR224" s="159" t="s">
        <v>152</v>
      </c>
      <c r="AT224" s="159" t="s">
        <v>122</v>
      </c>
      <c r="AU224" s="159" t="s">
        <v>127</v>
      </c>
      <c r="AY224" s="13" t="s">
        <v>119</v>
      </c>
      <c r="BE224" s="160">
        <f>IF(N224="základná",J224,0)</f>
        <v>0</v>
      </c>
      <c r="BF224" s="160">
        <f>IF(N224="znížená",J224,0)</f>
        <v>0</v>
      </c>
      <c r="BG224" s="160">
        <f>IF(N224="zákl. prenesená",J224,0)</f>
        <v>0</v>
      </c>
      <c r="BH224" s="160">
        <f>IF(N224="zníž. prenesená",J224,0)</f>
        <v>0</v>
      </c>
      <c r="BI224" s="160">
        <f>IF(N224="nulová",J224,0)</f>
        <v>0</v>
      </c>
      <c r="BJ224" s="13" t="s">
        <v>127</v>
      </c>
      <c r="BK224" s="160">
        <f>ROUND(I224*H224,2)</f>
        <v>0</v>
      </c>
      <c r="BL224" s="13" t="s">
        <v>152</v>
      </c>
      <c r="BM224" s="159" t="s">
        <v>427</v>
      </c>
    </row>
    <row r="225" spans="2:65" s="1" customFormat="1" ht="24" customHeight="1">
      <c r="B225" s="147"/>
      <c r="C225" s="148" t="s">
        <v>428</v>
      </c>
      <c r="D225" s="148" t="s">
        <v>122</v>
      </c>
      <c r="E225" s="149" t="s">
        <v>429</v>
      </c>
      <c r="F225" s="150" t="s">
        <v>430</v>
      </c>
      <c r="G225" s="151" t="s">
        <v>133</v>
      </c>
      <c r="H225" s="152">
        <v>92.924999999999997</v>
      </c>
      <c r="I225" s="153"/>
      <c r="J225" s="154">
        <f>ROUND(I225*H225,2)</f>
        <v>0</v>
      </c>
      <c r="K225" s="150" t="s">
        <v>1</v>
      </c>
      <c r="L225" s="28"/>
      <c r="M225" s="155" t="s">
        <v>1</v>
      </c>
      <c r="N225" s="156" t="s">
        <v>36</v>
      </c>
      <c r="O225" s="51"/>
      <c r="P225" s="157">
        <f>O225*H225</f>
        <v>0</v>
      </c>
      <c r="Q225" s="157">
        <v>0</v>
      </c>
      <c r="R225" s="157">
        <f>Q225*H225</f>
        <v>0</v>
      </c>
      <c r="S225" s="157">
        <v>0</v>
      </c>
      <c r="T225" s="158">
        <f>S225*H225</f>
        <v>0</v>
      </c>
      <c r="AR225" s="159" t="s">
        <v>152</v>
      </c>
      <c r="AT225" s="159" t="s">
        <v>122</v>
      </c>
      <c r="AU225" s="159" t="s">
        <v>127</v>
      </c>
      <c r="AY225" s="13" t="s">
        <v>119</v>
      </c>
      <c r="BE225" s="160">
        <f>IF(N225="základná",J225,0)</f>
        <v>0</v>
      </c>
      <c r="BF225" s="160">
        <f>IF(N225="znížená",J225,0)</f>
        <v>0</v>
      </c>
      <c r="BG225" s="160">
        <f>IF(N225="zákl. prenesená",J225,0)</f>
        <v>0</v>
      </c>
      <c r="BH225" s="160">
        <f>IF(N225="zníž. prenesená",J225,0)</f>
        <v>0</v>
      </c>
      <c r="BI225" s="160">
        <f>IF(N225="nulová",J225,0)</f>
        <v>0</v>
      </c>
      <c r="BJ225" s="13" t="s">
        <v>127</v>
      </c>
      <c r="BK225" s="160">
        <f>ROUND(I225*H225,2)</f>
        <v>0</v>
      </c>
      <c r="BL225" s="13" t="s">
        <v>152</v>
      </c>
      <c r="BM225" s="159" t="s">
        <v>431</v>
      </c>
    </row>
    <row r="226" spans="2:65" s="1" customFormat="1" ht="36" customHeight="1">
      <c r="B226" s="147"/>
      <c r="C226" s="148" t="s">
        <v>286</v>
      </c>
      <c r="D226" s="148" t="s">
        <v>122</v>
      </c>
      <c r="E226" s="149" t="s">
        <v>432</v>
      </c>
      <c r="F226" s="150" t="s">
        <v>433</v>
      </c>
      <c r="G226" s="151" t="s">
        <v>133</v>
      </c>
      <c r="H226" s="152">
        <v>176.66499999999999</v>
      </c>
      <c r="I226" s="153"/>
      <c r="J226" s="154">
        <f>ROUND(I226*H226,2)</f>
        <v>0</v>
      </c>
      <c r="K226" s="150" t="s">
        <v>1</v>
      </c>
      <c r="L226" s="28"/>
      <c r="M226" s="155" t="s">
        <v>1</v>
      </c>
      <c r="N226" s="156" t="s">
        <v>36</v>
      </c>
      <c r="O226" s="51"/>
      <c r="P226" s="157">
        <f>O226*H226</f>
        <v>0</v>
      </c>
      <c r="Q226" s="157">
        <v>0</v>
      </c>
      <c r="R226" s="157">
        <f>Q226*H226</f>
        <v>0</v>
      </c>
      <c r="S226" s="157">
        <v>0</v>
      </c>
      <c r="T226" s="158">
        <f>S226*H226</f>
        <v>0</v>
      </c>
      <c r="AR226" s="159" t="s">
        <v>152</v>
      </c>
      <c r="AT226" s="159" t="s">
        <v>122</v>
      </c>
      <c r="AU226" s="159" t="s">
        <v>127</v>
      </c>
      <c r="AY226" s="13" t="s">
        <v>119</v>
      </c>
      <c r="BE226" s="160">
        <f>IF(N226="základná",J226,0)</f>
        <v>0</v>
      </c>
      <c r="BF226" s="160">
        <f>IF(N226="znížená",J226,0)</f>
        <v>0</v>
      </c>
      <c r="BG226" s="160">
        <f>IF(N226="zákl. prenesená",J226,0)</f>
        <v>0</v>
      </c>
      <c r="BH226" s="160">
        <f>IF(N226="zníž. prenesená",J226,0)</f>
        <v>0</v>
      </c>
      <c r="BI226" s="160">
        <f>IF(N226="nulová",J226,0)</f>
        <v>0</v>
      </c>
      <c r="BJ226" s="13" t="s">
        <v>127</v>
      </c>
      <c r="BK226" s="160">
        <f>ROUND(I226*H226,2)</f>
        <v>0</v>
      </c>
      <c r="BL226" s="13" t="s">
        <v>152</v>
      </c>
      <c r="BM226" s="159" t="s">
        <v>434</v>
      </c>
    </row>
    <row r="227" spans="2:65" s="11" customFormat="1" ht="25.9" customHeight="1">
      <c r="B227" s="134"/>
      <c r="D227" s="135" t="s">
        <v>69</v>
      </c>
      <c r="E227" s="136" t="s">
        <v>170</v>
      </c>
      <c r="F227" s="136" t="s">
        <v>435</v>
      </c>
      <c r="I227" s="137"/>
      <c r="J227" s="138">
        <f>BK227</f>
        <v>0</v>
      </c>
      <c r="L227" s="134"/>
      <c r="M227" s="139"/>
      <c r="N227" s="140"/>
      <c r="O227" s="140"/>
      <c r="P227" s="141">
        <f>P228</f>
        <v>0</v>
      </c>
      <c r="Q227" s="140"/>
      <c r="R227" s="141">
        <f>R228</f>
        <v>0</v>
      </c>
      <c r="S227" s="140"/>
      <c r="T227" s="142">
        <f>T228</f>
        <v>0</v>
      </c>
      <c r="AR227" s="135" t="s">
        <v>130</v>
      </c>
      <c r="AT227" s="143" t="s">
        <v>69</v>
      </c>
      <c r="AU227" s="143" t="s">
        <v>70</v>
      </c>
      <c r="AY227" s="135" t="s">
        <v>119</v>
      </c>
      <c r="BK227" s="144">
        <f>BK228</f>
        <v>0</v>
      </c>
    </row>
    <row r="228" spans="2:65" s="11" customFormat="1" ht="22.9" customHeight="1">
      <c r="B228" s="134"/>
      <c r="D228" s="135" t="s">
        <v>69</v>
      </c>
      <c r="E228" s="145" t="s">
        <v>436</v>
      </c>
      <c r="F228" s="145" t="s">
        <v>437</v>
      </c>
      <c r="I228" s="137"/>
      <c r="J228" s="146">
        <f>BK228</f>
        <v>0</v>
      </c>
      <c r="L228" s="134"/>
      <c r="M228" s="139"/>
      <c r="N228" s="140"/>
      <c r="O228" s="140"/>
      <c r="P228" s="141">
        <f>SUM(P229:P230)</f>
        <v>0</v>
      </c>
      <c r="Q228" s="140"/>
      <c r="R228" s="141">
        <f>SUM(R229:R230)</f>
        <v>0</v>
      </c>
      <c r="S228" s="140"/>
      <c r="T228" s="142">
        <f>SUM(T229:T230)</f>
        <v>0</v>
      </c>
      <c r="AR228" s="135" t="s">
        <v>130</v>
      </c>
      <c r="AT228" s="143" t="s">
        <v>69</v>
      </c>
      <c r="AU228" s="143" t="s">
        <v>77</v>
      </c>
      <c r="AY228" s="135" t="s">
        <v>119</v>
      </c>
      <c r="BK228" s="144">
        <f>SUM(BK229:BK230)</f>
        <v>0</v>
      </c>
    </row>
    <row r="229" spans="2:65" s="1" customFormat="1" ht="24" customHeight="1">
      <c r="B229" s="147"/>
      <c r="C229" s="148" t="s">
        <v>438</v>
      </c>
      <c r="D229" s="148" t="s">
        <v>122</v>
      </c>
      <c r="E229" s="149" t="s">
        <v>439</v>
      </c>
      <c r="F229" s="150" t="s">
        <v>440</v>
      </c>
      <c r="G229" s="151" t="s">
        <v>192</v>
      </c>
      <c r="H229" s="152">
        <v>1</v>
      </c>
      <c r="I229" s="153"/>
      <c r="J229" s="154">
        <f>ROUND(I229*H229,2)</f>
        <v>0</v>
      </c>
      <c r="K229" s="150" t="s">
        <v>1</v>
      </c>
      <c r="L229" s="28"/>
      <c r="M229" s="155" t="s">
        <v>1</v>
      </c>
      <c r="N229" s="156" t="s">
        <v>36</v>
      </c>
      <c r="O229" s="51"/>
      <c r="P229" s="157">
        <f>O229*H229</f>
        <v>0</v>
      </c>
      <c r="Q229" s="157">
        <v>0</v>
      </c>
      <c r="R229" s="157">
        <f>Q229*H229</f>
        <v>0</v>
      </c>
      <c r="S229" s="157">
        <v>0</v>
      </c>
      <c r="T229" s="158">
        <f>S229*H229</f>
        <v>0</v>
      </c>
      <c r="AR229" s="159" t="s">
        <v>252</v>
      </c>
      <c r="AT229" s="159" t="s">
        <v>122</v>
      </c>
      <c r="AU229" s="159" t="s">
        <v>127</v>
      </c>
      <c r="AY229" s="13" t="s">
        <v>119</v>
      </c>
      <c r="BE229" s="160">
        <f>IF(N229="základná",J229,0)</f>
        <v>0</v>
      </c>
      <c r="BF229" s="160">
        <f>IF(N229="znížená",J229,0)</f>
        <v>0</v>
      </c>
      <c r="BG229" s="160">
        <f>IF(N229="zákl. prenesená",J229,0)</f>
        <v>0</v>
      </c>
      <c r="BH229" s="160">
        <f>IF(N229="zníž. prenesená",J229,0)</f>
        <v>0</v>
      </c>
      <c r="BI229" s="160">
        <f>IF(N229="nulová",J229,0)</f>
        <v>0</v>
      </c>
      <c r="BJ229" s="13" t="s">
        <v>127</v>
      </c>
      <c r="BK229" s="160">
        <f>ROUND(I229*H229,2)</f>
        <v>0</v>
      </c>
      <c r="BL229" s="13" t="s">
        <v>252</v>
      </c>
      <c r="BM229" s="159" t="s">
        <v>441</v>
      </c>
    </row>
    <row r="230" spans="2:65" s="1" customFormat="1" ht="36" customHeight="1">
      <c r="B230" s="147"/>
      <c r="C230" s="148" t="s">
        <v>289</v>
      </c>
      <c r="D230" s="148" t="s">
        <v>122</v>
      </c>
      <c r="E230" s="149" t="s">
        <v>442</v>
      </c>
      <c r="F230" s="150" t="s">
        <v>443</v>
      </c>
      <c r="G230" s="151" t="s">
        <v>192</v>
      </c>
      <c r="H230" s="152">
        <v>1</v>
      </c>
      <c r="I230" s="153"/>
      <c r="J230" s="154">
        <f>ROUND(I230*H230,2)</f>
        <v>0</v>
      </c>
      <c r="K230" s="150" t="s">
        <v>1</v>
      </c>
      <c r="L230" s="28"/>
      <c r="M230" s="172" t="s">
        <v>1</v>
      </c>
      <c r="N230" s="173" t="s">
        <v>36</v>
      </c>
      <c r="O230" s="174"/>
      <c r="P230" s="175">
        <f>O230*H230</f>
        <v>0</v>
      </c>
      <c r="Q230" s="175">
        <v>0</v>
      </c>
      <c r="R230" s="175">
        <f>Q230*H230</f>
        <v>0</v>
      </c>
      <c r="S230" s="175">
        <v>0</v>
      </c>
      <c r="T230" s="176">
        <f>S230*H230</f>
        <v>0</v>
      </c>
      <c r="AR230" s="159" t="s">
        <v>252</v>
      </c>
      <c r="AT230" s="159" t="s">
        <v>122</v>
      </c>
      <c r="AU230" s="159" t="s">
        <v>127</v>
      </c>
      <c r="AY230" s="13" t="s">
        <v>119</v>
      </c>
      <c r="BE230" s="160">
        <f>IF(N230="základná",J230,0)</f>
        <v>0</v>
      </c>
      <c r="BF230" s="160">
        <f>IF(N230="znížená",J230,0)</f>
        <v>0</v>
      </c>
      <c r="BG230" s="160">
        <f>IF(N230="zákl. prenesená",J230,0)</f>
        <v>0</v>
      </c>
      <c r="BH230" s="160">
        <f>IF(N230="zníž. prenesená",J230,0)</f>
        <v>0</v>
      </c>
      <c r="BI230" s="160">
        <f>IF(N230="nulová",J230,0)</f>
        <v>0</v>
      </c>
      <c r="BJ230" s="13" t="s">
        <v>127</v>
      </c>
      <c r="BK230" s="160">
        <f>ROUND(I230*H230,2)</f>
        <v>0</v>
      </c>
      <c r="BL230" s="13" t="s">
        <v>252</v>
      </c>
      <c r="BM230" s="159" t="s">
        <v>444</v>
      </c>
    </row>
    <row r="231" spans="2:65" s="1" customFormat="1" ht="6.95" customHeight="1">
      <c r="B231" s="40"/>
      <c r="C231" s="41"/>
      <c r="D231" s="41"/>
      <c r="E231" s="41"/>
      <c r="F231" s="41"/>
      <c r="G231" s="41"/>
      <c r="H231" s="41"/>
      <c r="I231" s="108"/>
      <c r="J231" s="41"/>
      <c r="K231" s="41"/>
      <c r="L231" s="28"/>
    </row>
  </sheetData>
  <autoFilter ref="C130:K230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65"/>
  <sheetViews>
    <sheetView showGridLines="0" topLeftCell="A56" workbookViewId="0">
      <selection activeCell="J12" sqref="J1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4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3" t="s">
        <v>81</v>
      </c>
    </row>
    <row r="3" spans="2:46" ht="6.95" customHeight="1">
      <c r="B3" s="14"/>
      <c r="C3" s="15"/>
      <c r="D3" s="15"/>
      <c r="E3" s="15"/>
      <c r="F3" s="15"/>
      <c r="G3" s="15"/>
      <c r="H3" s="15"/>
      <c r="I3" s="85"/>
      <c r="J3" s="15"/>
      <c r="K3" s="15"/>
      <c r="L3" s="16"/>
      <c r="AT3" s="13" t="s">
        <v>70</v>
      </c>
    </row>
    <row r="4" spans="2:46" ht="24.95" customHeight="1">
      <c r="B4" s="16"/>
      <c r="D4" s="17" t="s">
        <v>82</v>
      </c>
      <c r="L4" s="16"/>
      <c r="M4" s="86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16.5" customHeight="1">
      <c r="B7" s="16"/>
      <c r="E7" s="217" t="str">
        <f>'Rekapitulácia stavby'!K6</f>
        <v>Rekonštrukcia interiérov SOP Veľké Blahovo</v>
      </c>
      <c r="F7" s="218"/>
      <c r="G7" s="218"/>
      <c r="H7" s="218"/>
      <c r="L7" s="16"/>
    </row>
    <row r="8" spans="2:46" s="1" customFormat="1" ht="12" customHeight="1">
      <c r="B8" s="28"/>
      <c r="D8" s="23" t="s">
        <v>83</v>
      </c>
      <c r="I8" s="87"/>
      <c r="L8" s="28"/>
    </row>
    <row r="9" spans="2:46" s="1" customFormat="1" ht="36.950000000000003" customHeight="1">
      <c r="B9" s="28"/>
      <c r="E9" s="195" t="s">
        <v>445</v>
      </c>
      <c r="F9" s="216"/>
      <c r="G9" s="216"/>
      <c r="H9" s="216"/>
      <c r="I9" s="87"/>
      <c r="L9" s="28"/>
    </row>
    <row r="10" spans="2:46" s="1" customFormat="1">
      <c r="B10" s="28"/>
      <c r="I10" s="87"/>
      <c r="L10" s="28"/>
    </row>
    <row r="11" spans="2:46" s="1" customFormat="1" ht="12" customHeight="1">
      <c r="B11" s="28"/>
      <c r="D11" s="23" t="s">
        <v>16</v>
      </c>
      <c r="F11" s="21" t="s">
        <v>1</v>
      </c>
      <c r="I11" s="88" t="s">
        <v>17</v>
      </c>
      <c r="J11" s="21" t="s">
        <v>1</v>
      </c>
      <c r="L11" s="28"/>
    </row>
    <row r="12" spans="2:46" s="1" customFormat="1" ht="12" customHeight="1">
      <c r="B12" s="28"/>
      <c r="D12" s="23" t="s">
        <v>18</v>
      </c>
      <c r="F12" s="21" t="s">
        <v>19</v>
      </c>
      <c r="I12" s="88" t="s">
        <v>20</v>
      </c>
      <c r="J12" s="48"/>
      <c r="L12" s="28"/>
    </row>
    <row r="13" spans="2:46" s="1" customFormat="1" ht="10.9" customHeight="1">
      <c r="B13" s="28"/>
      <c r="I13" s="87"/>
      <c r="L13" s="28"/>
    </row>
    <row r="14" spans="2:46" s="1" customFormat="1" ht="12" customHeight="1">
      <c r="B14" s="28"/>
      <c r="D14" s="23" t="s">
        <v>21</v>
      </c>
      <c r="I14" s="88" t="s">
        <v>22</v>
      </c>
      <c r="J14" s="21" t="str">
        <f>IF('Rekapitulácia stavby'!AN10="","",'Rekapitulácia stavby'!AN10)</f>
        <v/>
      </c>
      <c r="L14" s="28"/>
    </row>
    <row r="15" spans="2:46" s="1" customFormat="1" ht="18" customHeight="1">
      <c r="B15" s="28"/>
      <c r="E15" s="21" t="str">
        <f>IF('Rekapitulácia stavby'!E11="","",'Rekapitulácia stavby'!E11)</f>
        <v xml:space="preserve"> </v>
      </c>
      <c r="I15" s="88" t="s">
        <v>23</v>
      </c>
      <c r="J15" s="21" t="str">
        <f>IF('Rekapitulácia stavby'!AN11="","",'Rekapitulácia stavby'!AN11)</f>
        <v/>
      </c>
      <c r="L15" s="28"/>
    </row>
    <row r="16" spans="2:46" s="1" customFormat="1" ht="6.95" customHeight="1">
      <c r="B16" s="28"/>
      <c r="I16" s="87"/>
      <c r="L16" s="28"/>
    </row>
    <row r="17" spans="2:12" s="1" customFormat="1" ht="12" customHeight="1">
      <c r="B17" s="28"/>
      <c r="D17" s="23" t="s">
        <v>24</v>
      </c>
      <c r="I17" s="88" t="s">
        <v>22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19" t="str">
        <f>'Rekapitulácia stavby'!E14</f>
        <v>Vyplň údaj</v>
      </c>
      <c r="F18" s="198"/>
      <c r="G18" s="198"/>
      <c r="H18" s="198"/>
      <c r="I18" s="88" t="s">
        <v>23</v>
      </c>
      <c r="J18" s="24" t="str">
        <f>'Rekapitulácia stavby'!AN14</f>
        <v>Vyplň údaj</v>
      </c>
      <c r="L18" s="28"/>
    </row>
    <row r="19" spans="2:12" s="1" customFormat="1" ht="6.95" customHeight="1">
      <c r="B19" s="28"/>
      <c r="I19" s="87"/>
      <c r="L19" s="28"/>
    </row>
    <row r="20" spans="2:12" s="1" customFormat="1" ht="12" customHeight="1">
      <c r="B20" s="28"/>
      <c r="D20" s="23" t="s">
        <v>26</v>
      </c>
      <c r="I20" s="88" t="s">
        <v>22</v>
      </c>
      <c r="J20" s="21" t="str">
        <f>IF('Rekapitulácia stavby'!AN16="","",'Rekapitulácia stavby'!AN16)</f>
        <v/>
      </c>
      <c r="L20" s="28"/>
    </row>
    <row r="21" spans="2:12" s="1" customFormat="1" ht="18" customHeight="1">
      <c r="B21" s="28"/>
      <c r="E21" s="21" t="str">
        <f>IF('Rekapitulácia stavby'!E17="","",'Rekapitulácia stavby'!E17)</f>
        <v xml:space="preserve"> </v>
      </c>
      <c r="I21" s="88" t="s">
        <v>23</v>
      </c>
      <c r="J21" s="21" t="str">
        <f>IF('Rekapitulácia stavby'!AN17="","",'Rekapitulácia stavby'!AN17)</f>
        <v/>
      </c>
      <c r="L21" s="28"/>
    </row>
    <row r="22" spans="2:12" s="1" customFormat="1" ht="6.95" customHeight="1">
      <c r="B22" s="28"/>
      <c r="I22" s="87"/>
      <c r="L22" s="28"/>
    </row>
    <row r="23" spans="2:12" s="1" customFormat="1" ht="12" customHeight="1">
      <c r="B23" s="28"/>
      <c r="D23" s="23" t="s">
        <v>28</v>
      </c>
      <c r="I23" s="88" t="s">
        <v>22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88" t="s">
        <v>23</v>
      </c>
      <c r="J24" s="21" t="str">
        <f>IF('Rekapitulácia stavby'!AN20="","",'Rekapitulácia stavby'!AN20)</f>
        <v/>
      </c>
      <c r="L24" s="28"/>
    </row>
    <row r="25" spans="2:12" s="1" customFormat="1" ht="6.95" customHeight="1">
      <c r="B25" s="28"/>
      <c r="I25" s="87"/>
      <c r="L25" s="28"/>
    </row>
    <row r="26" spans="2:12" s="1" customFormat="1" ht="12" customHeight="1">
      <c r="B26" s="28"/>
      <c r="D26" s="23" t="s">
        <v>29</v>
      </c>
      <c r="I26" s="87"/>
      <c r="L26" s="28"/>
    </row>
    <row r="27" spans="2:12" s="7" customFormat="1" ht="16.5" customHeight="1">
      <c r="B27" s="89"/>
      <c r="E27" s="202" t="s">
        <v>1</v>
      </c>
      <c r="F27" s="202"/>
      <c r="G27" s="202"/>
      <c r="H27" s="202"/>
      <c r="I27" s="90"/>
      <c r="L27" s="89"/>
    </row>
    <row r="28" spans="2:12" s="1" customFormat="1" ht="6.95" customHeight="1">
      <c r="B28" s="28"/>
      <c r="I28" s="87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91"/>
      <c r="J29" s="49"/>
      <c r="K29" s="49"/>
      <c r="L29" s="28"/>
    </row>
    <row r="30" spans="2:12" s="1" customFormat="1" ht="25.35" customHeight="1">
      <c r="B30" s="28"/>
      <c r="D30" s="92" t="s">
        <v>30</v>
      </c>
      <c r="I30" s="87"/>
      <c r="J30" s="62">
        <f>ROUND(J125,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91"/>
      <c r="J31" s="49"/>
      <c r="K31" s="49"/>
      <c r="L31" s="28"/>
    </row>
    <row r="32" spans="2:12" s="1" customFormat="1" ht="14.45" customHeight="1">
      <c r="B32" s="28"/>
      <c r="F32" s="31" t="s">
        <v>32</v>
      </c>
      <c r="I32" s="93" t="s">
        <v>31</v>
      </c>
      <c r="J32" s="31" t="s">
        <v>33</v>
      </c>
      <c r="L32" s="28"/>
    </row>
    <row r="33" spans="2:12" s="1" customFormat="1" ht="14.45" customHeight="1">
      <c r="B33" s="28"/>
      <c r="D33" s="94" t="s">
        <v>34</v>
      </c>
      <c r="E33" s="23" t="s">
        <v>35</v>
      </c>
      <c r="F33" s="95">
        <f>ROUND((SUM(BE125:BE164)),  2)</f>
        <v>0</v>
      </c>
      <c r="I33" s="96">
        <v>0.2</v>
      </c>
      <c r="J33" s="95">
        <f>ROUND(((SUM(BE125:BE164))*I33),  2)</f>
        <v>0</v>
      </c>
      <c r="L33" s="28"/>
    </row>
    <row r="34" spans="2:12" s="1" customFormat="1" ht="14.45" customHeight="1">
      <c r="B34" s="28"/>
      <c r="E34" s="23" t="s">
        <v>36</v>
      </c>
      <c r="F34" s="95">
        <f>ROUND((SUM(BF125:BF164)),  2)</f>
        <v>0</v>
      </c>
      <c r="I34" s="96">
        <v>0.2</v>
      </c>
      <c r="J34" s="95">
        <f>ROUND(((SUM(BF125:BF164))*I34),  2)</f>
        <v>0</v>
      </c>
      <c r="L34" s="28"/>
    </row>
    <row r="35" spans="2:12" s="1" customFormat="1" ht="14.45" hidden="1" customHeight="1">
      <c r="B35" s="28"/>
      <c r="E35" s="23" t="s">
        <v>37</v>
      </c>
      <c r="F35" s="95">
        <f>ROUND((SUM(BG125:BG164)),  2)</f>
        <v>0</v>
      </c>
      <c r="I35" s="96">
        <v>0.2</v>
      </c>
      <c r="J35" s="95">
        <f>0</f>
        <v>0</v>
      </c>
      <c r="L35" s="28"/>
    </row>
    <row r="36" spans="2:12" s="1" customFormat="1" ht="14.45" hidden="1" customHeight="1">
      <c r="B36" s="28"/>
      <c r="E36" s="23" t="s">
        <v>38</v>
      </c>
      <c r="F36" s="95">
        <f>ROUND((SUM(BH125:BH164)),  2)</f>
        <v>0</v>
      </c>
      <c r="I36" s="96">
        <v>0.2</v>
      </c>
      <c r="J36" s="95">
        <f>0</f>
        <v>0</v>
      </c>
      <c r="L36" s="28"/>
    </row>
    <row r="37" spans="2:12" s="1" customFormat="1" ht="14.45" hidden="1" customHeight="1">
      <c r="B37" s="28"/>
      <c r="E37" s="23" t="s">
        <v>39</v>
      </c>
      <c r="F37" s="95">
        <f>ROUND((SUM(BI125:BI164)),  2)</f>
        <v>0</v>
      </c>
      <c r="I37" s="96">
        <v>0</v>
      </c>
      <c r="J37" s="95">
        <f>0</f>
        <v>0</v>
      </c>
      <c r="L37" s="28"/>
    </row>
    <row r="38" spans="2:12" s="1" customFormat="1" ht="6.95" customHeight="1">
      <c r="B38" s="28"/>
      <c r="I38" s="87"/>
      <c r="L38" s="28"/>
    </row>
    <row r="39" spans="2:12" s="1" customFormat="1" ht="25.35" customHeight="1">
      <c r="B39" s="28"/>
      <c r="C39" s="97"/>
      <c r="D39" s="98" t="s">
        <v>40</v>
      </c>
      <c r="E39" s="53"/>
      <c r="F39" s="53"/>
      <c r="G39" s="99" t="s">
        <v>41</v>
      </c>
      <c r="H39" s="100" t="s">
        <v>42</v>
      </c>
      <c r="I39" s="101"/>
      <c r="J39" s="102">
        <f>SUM(J30:J37)</f>
        <v>0</v>
      </c>
      <c r="K39" s="103"/>
      <c r="L39" s="28"/>
    </row>
    <row r="40" spans="2:12" s="1" customFormat="1" ht="14.45" customHeight="1">
      <c r="B40" s="28"/>
      <c r="I40" s="87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43</v>
      </c>
      <c r="E50" s="38"/>
      <c r="F50" s="38"/>
      <c r="G50" s="37" t="s">
        <v>44</v>
      </c>
      <c r="H50" s="38"/>
      <c r="I50" s="104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45</v>
      </c>
      <c r="E61" s="30"/>
      <c r="F61" s="105" t="s">
        <v>46</v>
      </c>
      <c r="G61" s="39" t="s">
        <v>45</v>
      </c>
      <c r="H61" s="30"/>
      <c r="I61" s="106"/>
      <c r="J61" s="107" t="s">
        <v>46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47</v>
      </c>
      <c r="E65" s="38"/>
      <c r="F65" s="38"/>
      <c r="G65" s="37" t="s">
        <v>48</v>
      </c>
      <c r="H65" s="38"/>
      <c r="I65" s="104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45</v>
      </c>
      <c r="E76" s="30"/>
      <c r="F76" s="105" t="s">
        <v>46</v>
      </c>
      <c r="G76" s="39" t="s">
        <v>45</v>
      </c>
      <c r="H76" s="30"/>
      <c r="I76" s="106"/>
      <c r="J76" s="107" t="s">
        <v>46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108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109"/>
      <c r="J81" s="43"/>
      <c r="K81" s="43"/>
      <c r="L81" s="28"/>
    </row>
    <row r="82" spans="2:47" s="1" customFormat="1" ht="24.95" customHeight="1">
      <c r="B82" s="28"/>
      <c r="C82" s="17" t="s">
        <v>85</v>
      </c>
      <c r="I82" s="87"/>
      <c r="L82" s="28"/>
    </row>
    <row r="83" spans="2:47" s="1" customFormat="1" ht="6.95" customHeight="1">
      <c r="B83" s="28"/>
      <c r="I83" s="87"/>
      <c r="L83" s="28"/>
    </row>
    <row r="84" spans="2:47" s="1" customFormat="1" ht="12" customHeight="1">
      <c r="B84" s="28"/>
      <c r="C84" s="23" t="s">
        <v>14</v>
      </c>
      <c r="I84" s="87"/>
      <c r="L84" s="28"/>
    </row>
    <row r="85" spans="2:47" s="1" customFormat="1" ht="16.5" customHeight="1">
      <c r="B85" s="28"/>
      <c r="E85" s="217" t="str">
        <f>E7</f>
        <v>Rekonštrukcia interiérov SOP Veľké Blahovo</v>
      </c>
      <c r="F85" s="218"/>
      <c r="G85" s="218"/>
      <c r="H85" s="218"/>
      <c r="I85" s="87"/>
      <c r="L85" s="28"/>
    </row>
    <row r="86" spans="2:47" s="1" customFormat="1" ht="12" customHeight="1">
      <c r="B86" s="28"/>
      <c r="C86" s="23" t="s">
        <v>83</v>
      </c>
      <c r="I86" s="87"/>
      <c r="L86" s="28"/>
    </row>
    <row r="87" spans="2:47" s="1" customFormat="1" ht="16.5" customHeight="1">
      <c r="B87" s="28"/>
      <c r="E87" s="195" t="str">
        <f>E9</f>
        <v>002 - Rekonštrukcia fasády SOP Veľké Blahovo</v>
      </c>
      <c r="F87" s="216"/>
      <c r="G87" s="216"/>
      <c r="H87" s="216"/>
      <c r="I87" s="87"/>
      <c r="L87" s="28"/>
    </row>
    <row r="88" spans="2:47" s="1" customFormat="1" ht="6.95" customHeight="1">
      <c r="B88" s="28"/>
      <c r="I88" s="87"/>
      <c r="L88" s="28"/>
    </row>
    <row r="89" spans="2:47" s="1" customFormat="1" ht="12" customHeight="1">
      <c r="B89" s="28"/>
      <c r="C89" s="23" t="s">
        <v>18</v>
      </c>
      <c r="F89" s="21" t="str">
        <f>F12</f>
        <v xml:space="preserve"> </v>
      </c>
      <c r="I89" s="88" t="s">
        <v>20</v>
      </c>
      <c r="J89" s="48" t="str">
        <f>IF(J12="","",J12)</f>
        <v/>
      </c>
      <c r="L89" s="28"/>
    </row>
    <row r="90" spans="2:47" s="1" customFormat="1" ht="6.95" customHeight="1">
      <c r="B90" s="28"/>
      <c r="I90" s="87"/>
      <c r="L90" s="28"/>
    </row>
    <row r="91" spans="2:47" s="1" customFormat="1" ht="15.2" customHeight="1">
      <c r="B91" s="28"/>
      <c r="C91" s="23" t="s">
        <v>21</v>
      </c>
      <c r="F91" s="21" t="str">
        <f>E15</f>
        <v xml:space="preserve"> </v>
      </c>
      <c r="I91" s="88" t="s">
        <v>26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3" t="s">
        <v>24</v>
      </c>
      <c r="F92" s="21" t="str">
        <f>IF(E18="","",E18)</f>
        <v>Vyplň údaj</v>
      </c>
      <c r="I92" s="88" t="s">
        <v>28</v>
      </c>
      <c r="J92" s="26" t="str">
        <f>E24</f>
        <v xml:space="preserve"> </v>
      </c>
      <c r="L92" s="28"/>
    </row>
    <row r="93" spans="2:47" s="1" customFormat="1" ht="10.35" customHeight="1">
      <c r="B93" s="28"/>
      <c r="I93" s="87"/>
      <c r="L93" s="28"/>
    </row>
    <row r="94" spans="2:47" s="1" customFormat="1" ht="29.25" customHeight="1">
      <c r="B94" s="28"/>
      <c r="C94" s="110" t="s">
        <v>86</v>
      </c>
      <c r="D94" s="97"/>
      <c r="E94" s="97"/>
      <c r="F94" s="97"/>
      <c r="G94" s="97"/>
      <c r="H94" s="97"/>
      <c r="I94" s="111"/>
      <c r="J94" s="112" t="s">
        <v>87</v>
      </c>
      <c r="K94" s="97"/>
      <c r="L94" s="28"/>
    </row>
    <row r="95" spans="2:47" s="1" customFormat="1" ht="10.35" customHeight="1">
      <c r="B95" s="28"/>
      <c r="I95" s="87"/>
      <c r="L95" s="28"/>
    </row>
    <row r="96" spans="2:47" s="1" customFormat="1" ht="22.9" customHeight="1">
      <c r="B96" s="28"/>
      <c r="C96" s="113" t="s">
        <v>88</v>
      </c>
      <c r="I96" s="87"/>
      <c r="J96" s="62">
        <f>J125</f>
        <v>0</v>
      </c>
      <c r="L96" s="28"/>
      <c r="AU96" s="13" t="s">
        <v>89</v>
      </c>
    </row>
    <row r="97" spans="2:12" s="8" customFormat="1" ht="24.95" customHeight="1">
      <c r="B97" s="114"/>
      <c r="D97" s="115" t="s">
        <v>90</v>
      </c>
      <c r="E97" s="116"/>
      <c r="F97" s="116"/>
      <c r="G97" s="116"/>
      <c r="H97" s="116"/>
      <c r="I97" s="117"/>
      <c r="J97" s="118">
        <f>J126</f>
        <v>0</v>
      </c>
      <c r="L97" s="114"/>
    </row>
    <row r="98" spans="2:12" s="9" customFormat="1" ht="19.899999999999999" customHeight="1">
      <c r="B98" s="119"/>
      <c r="D98" s="120" t="s">
        <v>446</v>
      </c>
      <c r="E98" s="121"/>
      <c r="F98" s="121"/>
      <c r="G98" s="121"/>
      <c r="H98" s="121"/>
      <c r="I98" s="122"/>
      <c r="J98" s="123">
        <f>J127</f>
        <v>0</v>
      </c>
      <c r="L98" s="119"/>
    </row>
    <row r="99" spans="2:12" s="9" customFormat="1" ht="19.899999999999999" customHeight="1">
      <c r="B99" s="119"/>
      <c r="D99" s="120" t="s">
        <v>91</v>
      </c>
      <c r="E99" s="121"/>
      <c r="F99" s="121"/>
      <c r="G99" s="121"/>
      <c r="H99" s="121"/>
      <c r="I99" s="122"/>
      <c r="J99" s="123">
        <f>J132</f>
        <v>0</v>
      </c>
      <c r="L99" s="119"/>
    </row>
    <row r="100" spans="2:12" s="9" customFormat="1" ht="19.899999999999999" customHeight="1">
      <c r="B100" s="119"/>
      <c r="D100" s="120" t="s">
        <v>447</v>
      </c>
      <c r="E100" s="121"/>
      <c r="F100" s="121"/>
      <c r="G100" s="121"/>
      <c r="H100" s="121"/>
      <c r="I100" s="122"/>
      <c r="J100" s="123">
        <f>J146</f>
        <v>0</v>
      </c>
      <c r="L100" s="119"/>
    </row>
    <row r="101" spans="2:12" s="8" customFormat="1" ht="24.95" customHeight="1">
      <c r="B101" s="114"/>
      <c r="D101" s="115" t="s">
        <v>92</v>
      </c>
      <c r="E101" s="116"/>
      <c r="F101" s="116"/>
      <c r="G101" s="116"/>
      <c r="H101" s="116"/>
      <c r="I101" s="117"/>
      <c r="J101" s="118">
        <f>J148</f>
        <v>0</v>
      </c>
      <c r="L101" s="114"/>
    </row>
    <row r="102" spans="2:12" s="9" customFormat="1" ht="19.899999999999999" customHeight="1">
      <c r="B102" s="119"/>
      <c r="D102" s="120" t="s">
        <v>448</v>
      </c>
      <c r="E102" s="121"/>
      <c r="F102" s="121"/>
      <c r="G102" s="121"/>
      <c r="H102" s="121"/>
      <c r="I102" s="122"/>
      <c r="J102" s="123">
        <f>J149</f>
        <v>0</v>
      </c>
      <c r="L102" s="119"/>
    </row>
    <row r="103" spans="2:12" s="9" customFormat="1" ht="19.899999999999999" customHeight="1">
      <c r="B103" s="119"/>
      <c r="D103" s="120" t="s">
        <v>449</v>
      </c>
      <c r="E103" s="121"/>
      <c r="F103" s="121"/>
      <c r="G103" s="121"/>
      <c r="H103" s="121"/>
      <c r="I103" s="122"/>
      <c r="J103" s="123">
        <f>J156</f>
        <v>0</v>
      </c>
      <c r="L103" s="119"/>
    </row>
    <row r="104" spans="2:12" s="9" customFormat="1" ht="19.899999999999999" customHeight="1">
      <c r="B104" s="119"/>
      <c r="D104" s="120" t="s">
        <v>98</v>
      </c>
      <c r="E104" s="121"/>
      <c r="F104" s="121"/>
      <c r="G104" s="121"/>
      <c r="H104" s="121"/>
      <c r="I104" s="122"/>
      <c r="J104" s="123">
        <f>J159</f>
        <v>0</v>
      </c>
      <c r="L104" s="119"/>
    </row>
    <row r="105" spans="2:12" s="9" customFormat="1" ht="19.899999999999999" customHeight="1">
      <c r="B105" s="119"/>
      <c r="D105" s="120" t="s">
        <v>101</v>
      </c>
      <c r="E105" s="121"/>
      <c r="F105" s="121"/>
      <c r="G105" s="121"/>
      <c r="H105" s="121"/>
      <c r="I105" s="122"/>
      <c r="J105" s="123">
        <f>J163</f>
        <v>0</v>
      </c>
      <c r="L105" s="119"/>
    </row>
    <row r="106" spans="2:12" s="1" customFormat="1" ht="21.75" customHeight="1">
      <c r="B106" s="28"/>
      <c r="I106" s="87"/>
      <c r="L106" s="28"/>
    </row>
    <row r="107" spans="2:12" s="1" customFormat="1" ht="6.95" customHeight="1">
      <c r="B107" s="40"/>
      <c r="C107" s="41"/>
      <c r="D107" s="41"/>
      <c r="E107" s="41"/>
      <c r="F107" s="41"/>
      <c r="G107" s="41"/>
      <c r="H107" s="41"/>
      <c r="I107" s="108"/>
      <c r="J107" s="41"/>
      <c r="K107" s="41"/>
      <c r="L107" s="28"/>
    </row>
    <row r="111" spans="2:12" s="1" customFormat="1" ht="6.95" customHeight="1">
      <c r="B111" s="42"/>
      <c r="C111" s="43"/>
      <c r="D111" s="43"/>
      <c r="E111" s="43"/>
      <c r="F111" s="43"/>
      <c r="G111" s="43"/>
      <c r="H111" s="43"/>
      <c r="I111" s="109"/>
      <c r="J111" s="43"/>
      <c r="K111" s="43"/>
      <c r="L111" s="28"/>
    </row>
    <row r="112" spans="2:12" s="1" customFormat="1" ht="24.95" customHeight="1">
      <c r="B112" s="28"/>
      <c r="C112" s="17" t="s">
        <v>105</v>
      </c>
      <c r="I112" s="87"/>
      <c r="L112" s="28"/>
    </row>
    <row r="113" spans="2:65" s="1" customFormat="1" ht="6.95" customHeight="1">
      <c r="B113" s="28"/>
      <c r="I113" s="87"/>
      <c r="L113" s="28"/>
    </row>
    <row r="114" spans="2:65" s="1" customFormat="1" ht="12" customHeight="1">
      <c r="B114" s="28"/>
      <c r="C114" s="23" t="s">
        <v>14</v>
      </c>
      <c r="I114" s="87"/>
      <c r="L114" s="28"/>
    </row>
    <row r="115" spans="2:65" s="1" customFormat="1" ht="16.5" customHeight="1">
      <c r="B115" s="28"/>
      <c r="E115" s="217" t="str">
        <f>E7</f>
        <v>Rekonštrukcia interiérov SOP Veľké Blahovo</v>
      </c>
      <c r="F115" s="218"/>
      <c r="G115" s="218"/>
      <c r="H115" s="218"/>
      <c r="I115" s="87"/>
      <c r="L115" s="28"/>
    </row>
    <row r="116" spans="2:65" s="1" customFormat="1" ht="12" customHeight="1">
      <c r="B116" s="28"/>
      <c r="C116" s="23" t="s">
        <v>83</v>
      </c>
      <c r="I116" s="87"/>
      <c r="L116" s="28"/>
    </row>
    <row r="117" spans="2:65" s="1" customFormat="1" ht="16.5" customHeight="1">
      <c r="B117" s="28"/>
      <c r="E117" s="195" t="str">
        <f>E9</f>
        <v>002 - Rekonštrukcia fasády SOP Veľké Blahovo</v>
      </c>
      <c r="F117" s="216"/>
      <c r="G117" s="216"/>
      <c r="H117" s="216"/>
      <c r="I117" s="87"/>
      <c r="L117" s="28"/>
    </row>
    <row r="118" spans="2:65" s="1" customFormat="1" ht="6.95" customHeight="1">
      <c r="B118" s="28"/>
      <c r="I118" s="87"/>
      <c r="L118" s="28"/>
    </row>
    <row r="119" spans="2:65" s="1" customFormat="1" ht="12" customHeight="1">
      <c r="B119" s="28"/>
      <c r="C119" s="23" t="s">
        <v>18</v>
      </c>
      <c r="F119" s="21" t="str">
        <f>F12</f>
        <v xml:space="preserve"> </v>
      </c>
      <c r="I119" s="88" t="s">
        <v>20</v>
      </c>
      <c r="J119" s="48" t="str">
        <f>IF(J12="","",J12)</f>
        <v/>
      </c>
      <c r="L119" s="28"/>
    </row>
    <row r="120" spans="2:65" s="1" customFormat="1" ht="6.95" customHeight="1">
      <c r="B120" s="28"/>
      <c r="I120" s="87"/>
      <c r="L120" s="28"/>
    </row>
    <row r="121" spans="2:65" s="1" customFormat="1" ht="15.2" customHeight="1">
      <c r="B121" s="28"/>
      <c r="C121" s="23" t="s">
        <v>21</v>
      </c>
      <c r="F121" s="21" t="str">
        <f>E15</f>
        <v xml:space="preserve"> </v>
      </c>
      <c r="I121" s="88" t="s">
        <v>26</v>
      </c>
      <c r="J121" s="26" t="str">
        <f>E21</f>
        <v xml:space="preserve"> </v>
      </c>
      <c r="L121" s="28"/>
    </row>
    <row r="122" spans="2:65" s="1" customFormat="1" ht="15.2" customHeight="1">
      <c r="B122" s="28"/>
      <c r="C122" s="23" t="s">
        <v>24</v>
      </c>
      <c r="F122" s="21" t="str">
        <f>IF(E18="","",E18)</f>
        <v>Vyplň údaj</v>
      </c>
      <c r="I122" s="88" t="s">
        <v>28</v>
      </c>
      <c r="J122" s="26" t="str">
        <f>E24</f>
        <v xml:space="preserve"> </v>
      </c>
      <c r="L122" s="28"/>
    </row>
    <row r="123" spans="2:65" s="1" customFormat="1" ht="10.35" customHeight="1">
      <c r="B123" s="28"/>
      <c r="I123" s="87"/>
      <c r="L123" s="28"/>
    </row>
    <row r="124" spans="2:65" s="10" customFormat="1" ht="29.25" customHeight="1">
      <c r="B124" s="124"/>
      <c r="C124" s="125" t="s">
        <v>106</v>
      </c>
      <c r="D124" s="126" t="s">
        <v>55</v>
      </c>
      <c r="E124" s="126" t="s">
        <v>51</v>
      </c>
      <c r="F124" s="126" t="s">
        <v>52</v>
      </c>
      <c r="G124" s="126" t="s">
        <v>107</v>
      </c>
      <c r="H124" s="126" t="s">
        <v>108</v>
      </c>
      <c r="I124" s="127" t="s">
        <v>109</v>
      </c>
      <c r="J124" s="128" t="s">
        <v>87</v>
      </c>
      <c r="K124" s="129" t="s">
        <v>110</v>
      </c>
      <c r="L124" s="124"/>
      <c r="M124" s="55" t="s">
        <v>1</v>
      </c>
      <c r="N124" s="56" t="s">
        <v>34</v>
      </c>
      <c r="O124" s="56" t="s">
        <v>111</v>
      </c>
      <c r="P124" s="56" t="s">
        <v>112</v>
      </c>
      <c r="Q124" s="56" t="s">
        <v>113</v>
      </c>
      <c r="R124" s="56" t="s">
        <v>114</v>
      </c>
      <c r="S124" s="56" t="s">
        <v>115</v>
      </c>
      <c r="T124" s="57" t="s">
        <v>116</v>
      </c>
    </row>
    <row r="125" spans="2:65" s="1" customFormat="1" ht="22.9" customHeight="1">
      <c r="B125" s="28"/>
      <c r="C125" s="60" t="s">
        <v>88</v>
      </c>
      <c r="I125" s="87"/>
      <c r="J125" s="130">
        <f>BK125</f>
        <v>0</v>
      </c>
      <c r="L125" s="28"/>
      <c r="M125" s="58"/>
      <c r="N125" s="49"/>
      <c r="O125" s="49"/>
      <c r="P125" s="131">
        <f>P126+P148</f>
        <v>0</v>
      </c>
      <c r="Q125" s="49"/>
      <c r="R125" s="131">
        <f>R126+R148</f>
        <v>0</v>
      </c>
      <c r="S125" s="49"/>
      <c r="T125" s="132">
        <f>T126+T148</f>
        <v>0</v>
      </c>
      <c r="AT125" s="13" t="s">
        <v>69</v>
      </c>
      <c r="AU125" s="13" t="s">
        <v>89</v>
      </c>
      <c r="BK125" s="133">
        <f>BK126+BK148</f>
        <v>0</v>
      </c>
    </row>
    <row r="126" spans="2:65" s="11" customFormat="1" ht="25.9" customHeight="1">
      <c r="B126" s="134"/>
      <c r="D126" s="135" t="s">
        <v>69</v>
      </c>
      <c r="E126" s="136" t="s">
        <v>117</v>
      </c>
      <c r="F126" s="136" t="s">
        <v>118</v>
      </c>
      <c r="I126" s="137"/>
      <c r="J126" s="138">
        <f>BK126</f>
        <v>0</v>
      </c>
      <c r="L126" s="134"/>
      <c r="M126" s="139"/>
      <c r="N126" s="140"/>
      <c r="O126" s="140"/>
      <c r="P126" s="141">
        <f>P127+P132+P146</f>
        <v>0</v>
      </c>
      <c r="Q126" s="140"/>
      <c r="R126" s="141">
        <f>R127+R132+R146</f>
        <v>0</v>
      </c>
      <c r="S126" s="140"/>
      <c r="T126" s="142">
        <f>T127+T132+T146</f>
        <v>0</v>
      </c>
      <c r="AR126" s="135" t="s">
        <v>77</v>
      </c>
      <c r="AT126" s="143" t="s">
        <v>69</v>
      </c>
      <c r="AU126" s="143" t="s">
        <v>70</v>
      </c>
      <c r="AY126" s="135" t="s">
        <v>119</v>
      </c>
      <c r="BK126" s="144">
        <f>BK127+BK132+BK146</f>
        <v>0</v>
      </c>
    </row>
    <row r="127" spans="2:65" s="11" customFormat="1" ht="22.9" customHeight="1">
      <c r="B127" s="134"/>
      <c r="D127" s="135" t="s">
        <v>69</v>
      </c>
      <c r="E127" s="145" t="s">
        <v>134</v>
      </c>
      <c r="F127" s="145" t="s">
        <v>450</v>
      </c>
      <c r="I127" s="137"/>
      <c r="J127" s="146">
        <f>BK127</f>
        <v>0</v>
      </c>
      <c r="L127" s="134"/>
      <c r="M127" s="139"/>
      <c r="N127" s="140"/>
      <c r="O127" s="140"/>
      <c r="P127" s="141">
        <f>SUM(P128:P131)</f>
        <v>0</v>
      </c>
      <c r="Q127" s="140"/>
      <c r="R127" s="141">
        <f>SUM(R128:R131)</f>
        <v>0</v>
      </c>
      <c r="S127" s="140"/>
      <c r="T127" s="142">
        <f>SUM(T128:T131)</f>
        <v>0</v>
      </c>
      <c r="AR127" s="135" t="s">
        <v>77</v>
      </c>
      <c r="AT127" s="143" t="s">
        <v>69</v>
      </c>
      <c r="AU127" s="143" t="s">
        <v>77</v>
      </c>
      <c r="AY127" s="135" t="s">
        <v>119</v>
      </c>
      <c r="BK127" s="144">
        <f>SUM(BK128:BK131)</f>
        <v>0</v>
      </c>
    </row>
    <row r="128" spans="2:65" s="1" customFormat="1" ht="36" customHeight="1">
      <c r="B128" s="147"/>
      <c r="C128" s="148" t="s">
        <v>77</v>
      </c>
      <c r="D128" s="148" t="s">
        <v>122</v>
      </c>
      <c r="E128" s="149" t="s">
        <v>451</v>
      </c>
      <c r="F128" s="150" t="s">
        <v>452</v>
      </c>
      <c r="G128" s="151" t="s">
        <v>133</v>
      </c>
      <c r="H128" s="152">
        <v>11.698</v>
      </c>
      <c r="I128" s="153"/>
      <c r="J128" s="154">
        <f>ROUND(I128*H128,2)</f>
        <v>0</v>
      </c>
      <c r="K128" s="150" t="s">
        <v>1</v>
      </c>
      <c r="L128" s="28"/>
      <c r="M128" s="155" t="s">
        <v>1</v>
      </c>
      <c r="N128" s="156" t="s">
        <v>36</v>
      </c>
      <c r="O128" s="51"/>
      <c r="P128" s="157">
        <f>O128*H128</f>
        <v>0</v>
      </c>
      <c r="Q128" s="157">
        <v>0</v>
      </c>
      <c r="R128" s="157">
        <f>Q128*H128</f>
        <v>0</v>
      </c>
      <c r="S128" s="157">
        <v>0</v>
      </c>
      <c r="T128" s="158">
        <f>S128*H128</f>
        <v>0</v>
      </c>
      <c r="AR128" s="159" t="s">
        <v>126</v>
      </c>
      <c r="AT128" s="159" t="s">
        <v>122</v>
      </c>
      <c r="AU128" s="159" t="s">
        <v>127</v>
      </c>
      <c r="AY128" s="13" t="s">
        <v>119</v>
      </c>
      <c r="BE128" s="160">
        <f>IF(N128="základná",J128,0)</f>
        <v>0</v>
      </c>
      <c r="BF128" s="160">
        <f>IF(N128="znížená",J128,0)</f>
        <v>0</v>
      </c>
      <c r="BG128" s="160">
        <f>IF(N128="zákl. prenesená",J128,0)</f>
        <v>0</v>
      </c>
      <c r="BH128" s="160">
        <f>IF(N128="zníž. prenesená",J128,0)</f>
        <v>0</v>
      </c>
      <c r="BI128" s="160">
        <f>IF(N128="nulová",J128,0)</f>
        <v>0</v>
      </c>
      <c r="BJ128" s="13" t="s">
        <v>127</v>
      </c>
      <c r="BK128" s="160">
        <f>ROUND(I128*H128,2)</f>
        <v>0</v>
      </c>
      <c r="BL128" s="13" t="s">
        <v>126</v>
      </c>
      <c r="BM128" s="159" t="s">
        <v>127</v>
      </c>
    </row>
    <row r="129" spans="2:65" s="1" customFormat="1" ht="24" customHeight="1">
      <c r="B129" s="147"/>
      <c r="C129" s="148" t="s">
        <v>127</v>
      </c>
      <c r="D129" s="148" t="s">
        <v>122</v>
      </c>
      <c r="E129" s="149" t="s">
        <v>453</v>
      </c>
      <c r="F129" s="150" t="s">
        <v>454</v>
      </c>
      <c r="G129" s="151" t="s">
        <v>133</v>
      </c>
      <c r="H129" s="152">
        <v>103.429</v>
      </c>
      <c r="I129" s="153"/>
      <c r="J129" s="154">
        <f>ROUND(I129*H129,2)</f>
        <v>0</v>
      </c>
      <c r="K129" s="150" t="s">
        <v>1</v>
      </c>
      <c r="L129" s="28"/>
      <c r="M129" s="155" t="s">
        <v>1</v>
      </c>
      <c r="N129" s="156" t="s">
        <v>36</v>
      </c>
      <c r="O129" s="51"/>
      <c r="P129" s="157">
        <f>O129*H129</f>
        <v>0</v>
      </c>
      <c r="Q129" s="157">
        <v>0</v>
      </c>
      <c r="R129" s="157">
        <f>Q129*H129</f>
        <v>0</v>
      </c>
      <c r="S129" s="157">
        <v>0</v>
      </c>
      <c r="T129" s="158">
        <f>S129*H129</f>
        <v>0</v>
      </c>
      <c r="AR129" s="159" t="s">
        <v>126</v>
      </c>
      <c r="AT129" s="159" t="s">
        <v>122</v>
      </c>
      <c r="AU129" s="159" t="s">
        <v>127</v>
      </c>
      <c r="AY129" s="13" t="s">
        <v>119</v>
      </c>
      <c r="BE129" s="160">
        <f>IF(N129="základná",J129,0)</f>
        <v>0</v>
      </c>
      <c r="BF129" s="160">
        <f>IF(N129="znížená",J129,0)</f>
        <v>0</v>
      </c>
      <c r="BG129" s="160">
        <f>IF(N129="zákl. prenesená",J129,0)</f>
        <v>0</v>
      </c>
      <c r="BH129" s="160">
        <f>IF(N129="zníž. prenesená",J129,0)</f>
        <v>0</v>
      </c>
      <c r="BI129" s="160">
        <f>IF(N129="nulová",J129,0)</f>
        <v>0</v>
      </c>
      <c r="BJ129" s="13" t="s">
        <v>127</v>
      </c>
      <c r="BK129" s="160">
        <f>ROUND(I129*H129,2)</f>
        <v>0</v>
      </c>
      <c r="BL129" s="13" t="s">
        <v>126</v>
      </c>
      <c r="BM129" s="159" t="s">
        <v>126</v>
      </c>
    </row>
    <row r="130" spans="2:65" s="1" customFormat="1" ht="24" customHeight="1">
      <c r="B130" s="147"/>
      <c r="C130" s="148" t="s">
        <v>130</v>
      </c>
      <c r="D130" s="148" t="s">
        <v>122</v>
      </c>
      <c r="E130" s="149" t="s">
        <v>455</v>
      </c>
      <c r="F130" s="150" t="s">
        <v>456</v>
      </c>
      <c r="G130" s="151" t="s">
        <v>133</v>
      </c>
      <c r="H130" s="152">
        <v>103.429</v>
      </c>
      <c r="I130" s="153"/>
      <c r="J130" s="154">
        <f>ROUND(I130*H130,2)</f>
        <v>0</v>
      </c>
      <c r="K130" s="150" t="s">
        <v>1</v>
      </c>
      <c r="L130" s="28"/>
      <c r="M130" s="155" t="s">
        <v>1</v>
      </c>
      <c r="N130" s="156" t="s">
        <v>36</v>
      </c>
      <c r="O130" s="51"/>
      <c r="P130" s="157">
        <f>O130*H130</f>
        <v>0</v>
      </c>
      <c r="Q130" s="157">
        <v>0</v>
      </c>
      <c r="R130" s="157">
        <f>Q130*H130</f>
        <v>0</v>
      </c>
      <c r="S130" s="157">
        <v>0</v>
      </c>
      <c r="T130" s="158">
        <f>S130*H130</f>
        <v>0</v>
      </c>
      <c r="AR130" s="159" t="s">
        <v>126</v>
      </c>
      <c r="AT130" s="159" t="s">
        <v>122</v>
      </c>
      <c r="AU130" s="159" t="s">
        <v>127</v>
      </c>
      <c r="AY130" s="13" t="s">
        <v>119</v>
      </c>
      <c r="BE130" s="160">
        <f>IF(N130="základná",J130,0)</f>
        <v>0</v>
      </c>
      <c r="BF130" s="160">
        <f>IF(N130="znížená",J130,0)</f>
        <v>0</v>
      </c>
      <c r="BG130" s="160">
        <f>IF(N130="zákl. prenesená",J130,0)</f>
        <v>0</v>
      </c>
      <c r="BH130" s="160">
        <f>IF(N130="zníž. prenesená",J130,0)</f>
        <v>0</v>
      </c>
      <c r="BI130" s="160">
        <f>IF(N130="nulová",J130,0)</f>
        <v>0</v>
      </c>
      <c r="BJ130" s="13" t="s">
        <v>127</v>
      </c>
      <c r="BK130" s="160">
        <f>ROUND(I130*H130,2)</f>
        <v>0</v>
      </c>
      <c r="BL130" s="13" t="s">
        <v>126</v>
      </c>
      <c r="BM130" s="159" t="s">
        <v>134</v>
      </c>
    </row>
    <row r="131" spans="2:65" s="1" customFormat="1" ht="24" customHeight="1">
      <c r="B131" s="147"/>
      <c r="C131" s="148" t="s">
        <v>126</v>
      </c>
      <c r="D131" s="148" t="s">
        <v>122</v>
      </c>
      <c r="E131" s="149" t="s">
        <v>457</v>
      </c>
      <c r="F131" s="150" t="s">
        <v>458</v>
      </c>
      <c r="G131" s="151" t="s">
        <v>133</v>
      </c>
      <c r="H131" s="152">
        <v>103.429</v>
      </c>
      <c r="I131" s="153"/>
      <c r="J131" s="154">
        <f>ROUND(I131*H131,2)</f>
        <v>0</v>
      </c>
      <c r="K131" s="150" t="s">
        <v>1</v>
      </c>
      <c r="L131" s="28"/>
      <c r="M131" s="155" t="s">
        <v>1</v>
      </c>
      <c r="N131" s="156" t="s">
        <v>36</v>
      </c>
      <c r="O131" s="51"/>
      <c r="P131" s="157">
        <f>O131*H131</f>
        <v>0</v>
      </c>
      <c r="Q131" s="157">
        <v>0</v>
      </c>
      <c r="R131" s="157">
        <f>Q131*H131</f>
        <v>0</v>
      </c>
      <c r="S131" s="157">
        <v>0</v>
      </c>
      <c r="T131" s="158">
        <f>S131*H131</f>
        <v>0</v>
      </c>
      <c r="AR131" s="159" t="s">
        <v>126</v>
      </c>
      <c r="AT131" s="159" t="s">
        <v>122</v>
      </c>
      <c r="AU131" s="159" t="s">
        <v>127</v>
      </c>
      <c r="AY131" s="13" t="s">
        <v>119</v>
      </c>
      <c r="BE131" s="160">
        <f>IF(N131="základná",J131,0)</f>
        <v>0</v>
      </c>
      <c r="BF131" s="160">
        <f>IF(N131="znížená",J131,0)</f>
        <v>0</v>
      </c>
      <c r="BG131" s="160">
        <f>IF(N131="zákl. prenesená",J131,0)</f>
        <v>0</v>
      </c>
      <c r="BH131" s="160">
        <f>IF(N131="zníž. prenesená",J131,0)</f>
        <v>0</v>
      </c>
      <c r="BI131" s="160">
        <f>IF(N131="nulová",J131,0)</f>
        <v>0</v>
      </c>
      <c r="BJ131" s="13" t="s">
        <v>127</v>
      </c>
      <c r="BK131" s="160">
        <f>ROUND(I131*H131,2)</f>
        <v>0</v>
      </c>
      <c r="BL131" s="13" t="s">
        <v>126</v>
      </c>
      <c r="BM131" s="159" t="s">
        <v>137</v>
      </c>
    </row>
    <row r="132" spans="2:65" s="11" customFormat="1" ht="22.9" customHeight="1">
      <c r="B132" s="134"/>
      <c r="D132" s="135" t="s">
        <v>69</v>
      </c>
      <c r="E132" s="145" t="s">
        <v>120</v>
      </c>
      <c r="F132" s="145" t="s">
        <v>121</v>
      </c>
      <c r="I132" s="137"/>
      <c r="J132" s="146">
        <f>BK132</f>
        <v>0</v>
      </c>
      <c r="L132" s="134"/>
      <c r="M132" s="139"/>
      <c r="N132" s="140"/>
      <c r="O132" s="140"/>
      <c r="P132" s="141">
        <f>SUM(P133:P145)</f>
        <v>0</v>
      </c>
      <c r="Q132" s="140"/>
      <c r="R132" s="141">
        <f>SUM(R133:R145)</f>
        <v>0</v>
      </c>
      <c r="S132" s="140"/>
      <c r="T132" s="142">
        <f>SUM(T133:T145)</f>
        <v>0</v>
      </c>
      <c r="AR132" s="135" t="s">
        <v>77</v>
      </c>
      <c r="AT132" s="143" t="s">
        <v>69</v>
      </c>
      <c r="AU132" s="143" t="s">
        <v>77</v>
      </c>
      <c r="AY132" s="135" t="s">
        <v>119</v>
      </c>
      <c r="BK132" s="144">
        <f>SUM(BK133:BK145)</f>
        <v>0</v>
      </c>
    </row>
    <row r="133" spans="2:65" s="1" customFormat="1" ht="24" customHeight="1">
      <c r="B133" s="147"/>
      <c r="C133" s="148" t="s">
        <v>138</v>
      </c>
      <c r="D133" s="148" t="s">
        <v>122</v>
      </c>
      <c r="E133" s="149" t="s">
        <v>459</v>
      </c>
      <c r="F133" s="150" t="s">
        <v>460</v>
      </c>
      <c r="G133" s="151" t="s">
        <v>133</v>
      </c>
      <c r="H133" s="152">
        <v>12.025</v>
      </c>
      <c r="I133" s="153"/>
      <c r="J133" s="154">
        <f t="shared" ref="J133:J145" si="0">ROUND(I133*H133,2)</f>
        <v>0</v>
      </c>
      <c r="K133" s="150" t="s">
        <v>1</v>
      </c>
      <c r="L133" s="28"/>
      <c r="M133" s="155" t="s">
        <v>1</v>
      </c>
      <c r="N133" s="156" t="s">
        <v>36</v>
      </c>
      <c r="O133" s="51"/>
      <c r="P133" s="157">
        <f t="shared" ref="P133:P145" si="1">O133*H133</f>
        <v>0</v>
      </c>
      <c r="Q133" s="157">
        <v>0</v>
      </c>
      <c r="R133" s="157">
        <f t="shared" ref="R133:R145" si="2">Q133*H133</f>
        <v>0</v>
      </c>
      <c r="S133" s="157">
        <v>0</v>
      </c>
      <c r="T133" s="158">
        <f t="shared" ref="T133:T145" si="3">S133*H133</f>
        <v>0</v>
      </c>
      <c r="AR133" s="159" t="s">
        <v>126</v>
      </c>
      <c r="AT133" s="159" t="s">
        <v>122</v>
      </c>
      <c r="AU133" s="159" t="s">
        <v>127</v>
      </c>
      <c r="AY133" s="13" t="s">
        <v>119</v>
      </c>
      <c r="BE133" s="160">
        <f t="shared" ref="BE133:BE145" si="4">IF(N133="základná",J133,0)</f>
        <v>0</v>
      </c>
      <c r="BF133" s="160">
        <f t="shared" ref="BF133:BF145" si="5">IF(N133="znížená",J133,0)</f>
        <v>0</v>
      </c>
      <c r="BG133" s="160">
        <f t="shared" ref="BG133:BG145" si="6">IF(N133="zákl. prenesená",J133,0)</f>
        <v>0</v>
      </c>
      <c r="BH133" s="160">
        <f t="shared" ref="BH133:BH145" si="7">IF(N133="zníž. prenesená",J133,0)</f>
        <v>0</v>
      </c>
      <c r="BI133" s="160">
        <f t="shared" ref="BI133:BI145" si="8">IF(N133="nulová",J133,0)</f>
        <v>0</v>
      </c>
      <c r="BJ133" s="13" t="s">
        <v>127</v>
      </c>
      <c r="BK133" s="160">
        <f t="shared" ref="BK133:BK145" si="9">ROUND(I133*H133,2)</f>
        <v>0</v>
      </c>
      <c r="BL133" s="13" t="s">
        <v>126</v>
      </c>
      <c r="BM133" s="159" t="s">
        <v>141</v>
      </c>
    </row>
    <row r="134" spans="2:65" s="1" customFormat="1" ht="24" customHeight="1">
      <c r="B134" s="147"/>
      <c r="C134" s="148" t="s">
        <v>134</v>
      </c>
      <c r="D134" s="148" t="s">
        <v>122</v>
      </c>
      <c r="E134" s="149" t="s">
        <v>461</v>
      </c>
      <c r="F134" s="150" t="s">
        <v>462</v>
      </c>
      <c r="G134" s="151" t="s">
        <v>133</v>
      </c>
      <c r="H134" s="152">
        <v>8.69</v>
      </c>
      <c r="I134" s="153"/>
      <c r="J134" s="154">
        <f t="shared" si="0"/>
        <v>0</v>
      </c>
      <c r="K134" s="150" t="s">
        <v>1</v>
      </c>
      <c r="L134" s="28"/>
      <c r="M134" s="155" t="s">
        <v>1</v>
      </c>
      <c r="N134" s="156" t="s">
        <v>36</v>
      </c>
      <c r="O134" s="51"/>
      <c r="P134" s="157">
        <f t="shared" si="1"/>
        <v>0</v>
      </c>
      <c r="Q134" s="157">
        <v>0</v>
      </c>
      <c r="R134" s="157">
        <f t="shared" si="2"/>
        <v>0</v>
      </c>
      <c r="S134" s="157">
        <v>0</v>
      </c>
      <c r="T134" s="158">
        <f t="shared" si="3"/>
        <v>0</v>
      </c>
      <c r="AR134" s="159" t="s">
        <v>126</v>
      </c>
      <c r="AT134" s="159" t="s">
        <v>122</v>
      </c>
      <c r="AU134" s="159" t="s">
        <v>127</v>
      </c>
      <c r="AY134" s="13" t="s">
        <v>119</v>
      </c>
      <c r="BE134" s="160">
        <f t="shared" si="4"/>
        <v>0</v>
      </c>
      <c r="BF134" s="160">
        <f t="shared" si="5"/>
        <v>0</v>
      </c>
      <c r="BG134" s="160">
        <f t="shared" si="6"/>
        <v>0</v>
      </c>
      <c r="BH134" s="160">
        <f t="shared" si="7"/>
        <v>0</v>
      </c>
      <c r="BI134" s="160">
        <f t="shared" si="8"/>
        <v>0</v>
      </c>
      <c r="BJ134" s="13" t="s">
        <v>127</v>
      </c>
      <c r="BK134" s="160">
        <f t="shared" si="9"/>
        <v>0</v>
      </c>
      <c r="BL134" s="13" t="s">
        <v>126</v>
      </c>
      <c r="BM134" s="159" t="s">
        <v>145</v>
      </c>
    </row>
    <row r="135" spans="2:65" s="1" customFormat="1" ht="24" customHeight="1">
      <c r="B135" s="147"/>
      <c r="C135" s="148" t="s">
        <v>146</v>
      </c>
      <c r="D135" s="148" t="s">
        <v>122</v>
      </c>
      <c r="E135" s="149" t="s">
        <v>463</v>
      </c>
      <c r="F135" s="150" t="s">
        <v>464</v>
      </c>
      <c r="G135" s="151" t="s">
        <v>133</v>
      </c>
      <c r="H135" s="152">
        <v>5.899</v>
      </c>
      <c r="I135" s="153"/>
      <c r="J135" s="154">
        <f t="shared" si="0"/>
        <v>0</v>
      </c>
      <c r="K135" s="150" t="s">
        <v>1</v>
      </c>
      <c r="L135" s="28"/>
      <c r="M135" s="155" t="s">
        <v>1</v>
      </c>
      <c r="N135" s="156" t="s">
        <v>36</v>
      </c>
      <c r="O135" s="51"/>
      <c r="P135" s="157">
        <f t="shared" si="1"/>
        <v>0</v>
      </c>
      <c r="Q135" s="157">
        <v>0</v>
      </c>
      <c r="R135" s="157">
        <f t="shared" si="2"/>
        <v>0</v>
      </c>
      <c r="S135" s="157">
        <v>0</v>
      </c>
      <c r="T135" s="158">
        <f t="shared" si="3"/>
        <v>0</v>
      </c>
      <c r="AR135" s="159" t="s">
        <v>126</v>
      </c>
      <c r="AT135" s="159" t="s">
        <v>122</v>
      </c>
      <c r="AU135" s="159" t="s">
        <v>127</v>
      </c>
      <c r="AY135" s="13" t="s">
        <v>119</v>
      </c>
      <c r="BE135" s="160">
        <f t="shared" si="4"/>
        <v>0</v>
      </c>
      <c r="BF135" s="160">
        <f t="shared" si="5"/>
        <v>0</v>
      </c>
      <c r="BG135" s="160">
        <f t="shared" si="6"/>
        <v>0</v>
      </c>
      <c r="BH135" s="160">
        <f t="shared" si="7"/>
        <v>0</v>
      </c>
      <c r="BI135" s="160">
        <f t="shared" si="8"/>
        <v>0</v>
      </c>
      <c r="BJ135" s="13" t="s">
        <v>127</v>
      </c>
      <c r="BK135" s="160">
        <f t="shared" si="9"/>
        <v>0</v>
      </c>
      <c r="BL135" s="13" t="s">
        <v>126</v>
      </c>
      <c r="BM135" s="159" t="s">
        <v>149</v>
      </c>
    </row>
    <row r="136" spans="2:65" s="1" customFormat="1" ht="16.5" customHeight="1">
      <c r="B136" s="147"/>
      <c r="C136" s="148" t="s">
        <v>137</v>
      </c>
      <c r="D136" s="148" t="s">
        <v>122</v>
      </c>
      <c r="E136" s="149" t="s">
        <v>465</v>
      </c>
      <c r="F136" s="150" t="s">
        <v>466</v>
      </c>
      <c r="G136" s="151" t="s">
        <v>247</v>
      </c>
      <c r="H136" s="152">
        <v>34.42</v>
      </c>
      <c r="I136" s="153"/>
      <c r="J136" s="154">
        <f t="shared" si="0"/>
        <v>0</v>
      </c>
      <c r="K136" s="150" t="s">
        <v>1</v>
      </c>
      <c r="L136" s="28"/>
      <c r="M136" s="155" t="s">
        <v>1</v>
      </c>
      <c r="N136" s="156" t="s">
        <v>36</v>
      </c>
      <c r="O136" s="51"/>
      <c r="P136" s="157">
        <f t="shared" si="1"/>
        <v>0</v>
      </c>
      <c r="Q136" s="157">
        <v>0</v>
      </c>
      <c r="R136" s="157">
        <f t="shared" si="2"/>
        <v>0</v>
      </c>
      <c r="S136" s="157">
        <v>0</v>
      </c>
      <c r="T136" s="158">
        <f t="shared" si="3"/>
        <v>0</v>
      </c>
      <c r="AR136" s="159" t="s">
        <v>126</v>
      </c>
      <c r="AT136" s="159" t="s">
        <v>122</v>
      </c>
      <c r="AU136" s="159" t="s">
        <v>127</v>
      </c>
      <c r="AY136" s="13" t="s">
        <v>119</v>
      </c>
      <c r="BE136" s="160">
        <f t="shared" si="4"/>
        <v>0</v>
      </c>
      <c r="BF136" s="160">
        <f t="shared" si="5"/>
        <v>0</v>
      </c>
      <c r="BG136" s="160">
        <f t="shared" si="6"/>
        <v>0</v>
      </c>
      <c r="BH136" s="160">
        <f t="shared" si="7"/>
        <v>0</v>
      </c>
      <c r="BI136" s="160">
        <f t="shared" si="8"/>
        <v>0</v>
      </c>
      <c r="BJ136" s="13" t="s">
        <v>127</v>
      </c>
      <c r="BK136" s="160">
        <f t="shared" si="9"/>
        <v>0</v>
      </c>
      <c r="BL136" s="13" t="s">
        <v>126</v>
      </c>
      <c r="BM136" s="159" t="s">
        <v>152</v>
      </c>
    </row>
    <row r="137" spans="2:65" s="1" customFormat="1" ht="16.5" customHeight="1">
      <c r="B137" s="147"/>
      <c r="C137" s="148" t="s">
        <v>120</v>
      </c>
      <c r="D137" s="148" t="s">
        <v>122</v>
      </c>
      <c r="E137" s="149" t="s">
        <v>467</v>
      </c>
      <c r="F137" s="150" t="s">
        <v>468</v>
      </c>
      <c r="G137" s="151" t="s">
        <v>247</v>
      </c>
      <c r="H137" s="152">
        <v>10.62</v>
      </c>
      <c r="I137" s="153"/>
      <c r="J137" s="154">
        <f t="shared" si="0"/>
        <v>0</v>
      </c>
      <c r="K137" s="150" t="s">
        <v>1</v>
      </c>
      <c r="L137" s="28"/>
      <c r="M137" s="155" t="s">
        <v>1</v>
      </c>
      <c r="N137" s="156" t="s">
        <v>36</v>
      </c>
      <c r="O137" s="51"/>
      <c r="P137" s="157">
        <f t="shared" si="1"/>
        <v>0</v>
      </c>
      <c r="Q137" s="157">
        <v>0</v>
      </c>
      <c r="R137" s="157">
        <f t="shared" si="2"/>
        <v>0</v>
      </c>
      <c r="S137" s="157">
        <v>0</v>
      </c>
      <c r="T137" s="158">
        <f t="shared" si="3"/>
        <v>0</v>
      </c>
      <c r="AR137" s="159" t="s">
        <v>126</v>
      </c>
      <c r="AT137" s="159" t="s">
        <v>122</v>
      </c>
      <c r="AU137" s="159" t="s">
        <v>127</v>
      </c>
      <c r="AY137" s="13" t="s">
        <v>119</v>
      </c>
      <c r="BE137" s="160">
        <f t="shared" si="4"/>
        <v>0</v>
      </c>
      <c r="BF137" s="160">
        <f t="shared" si="5"/>
        <v>0</v>
      </c>
      <c r="BG137" s="160">
        <f t="shared" si="6"/>
        <v>0</v>
      </c>
      <c r="BH137" s="160">
        <f t="shared" si="7"/>
        <v>0</v>
      </c>
      <c r="BI137" s="160">
        <f t="shared" si="8"/>
        <v>0</v>
      </c>
      <c r="BJ137" s="13" t="s">
        <v>127</v>
      </c>
      <c r="BK137" s="160">
        <f t="shared" si="9"/>
        <v>0</v>
      </c>
      <c r="BL137" s="13" t="s">
        <v>126</v>
      </c>
      <c r="BM137" s="159" t="s">
        <v>155</v>
      </c>
    </row>
    <row r="138" spans="2:65" s="1" customFormat="1" ht="16.5" customHeight="1">
      <c r="B138" s="147"/>
      <c r="C138" s="148" t="s">
        <v>141</v>
      </c>
      <c r="D138" s="148" t="s">
        <v>122</v>
      </c>
      <c r="E138" s="149" t="s">
        <v>469</v>
      </c>
      <c r="F138" s="150" t="s">
        <v>470</v>
      </c>
      <c r="G138" s="151" t="s">
        <v>247</v>
      </c>
      <c r="H138" s="152">
        <v>5.7850000000000001</v>
      </c>
      <c r="I138" s="153"/>
      <c r="J138" s="154">
        <f t="shared" si="0"/>
        <v>0</v>
      </c>
      <c r="K138" s="150" t="s">
        <v>1</v>
      </c>
      <c r="L138" s="28"/>
      <c r="M138" s="155" t="s">
        <v>1</v>
      </c>
      <c r="N138" s="156" t="s">
        <v>36</v>
      </c>
      <c r="O138" s="51"/>
      <c r="P138" s="157">
        <f t="shared" si="1"/>
        <v>0</v>
      </c>
      <c r="Q138" s="157">
        <v>0</v>
      </c>
      <c r="R138" s="157">
        <f t="shared" si="2"/>
        <v>0</v>
      </c>
      <c r="S138" s="157">
        <v>0</v>
      </c>
      <c r="T138" s="158">
        <f t="shared" si="3"/>
        <v>0</v>
      </c>
      <c r="AR138" s="159" t="s">
        <v>126</v>
      </c>
      <c r="AT138" s="159" t="s">
        <v>122</v>
      </c>
      <c r="AU138" s="159" t="s">
        <v>127</v>
      </c>
      <c r="AY138" s="13" t="s">
        <v>119</v>
      </c>
      <c r="BE138" s="160">
        <f t="shared" si="4"/>
        <v>0</v>
      </c>
      <c r="BF138" s="160">
        <f t="shared" si="5"/>
        <v>0</v>
      </c>
      <c r="BG138" s="160">
        <f t="shared" si="6"/>
        <v>0</v>
      </c>
      <c r="BH138" s="160">
        <f t="shared" si="7"/>
        <v>0</v>
      </c>
      <c r="BI138" s="160">
        <f t="shared" si="8"/>
        <v>0</v>
      </c>
      <c r="BJ138" s="13" t="s">
        <v>127</v>
      </c>
      <c r="BK138" s="160">
        <f t="shared" si="9"/>
        <v>0</v>
      </c>
      <c r="BL138" s="13" t="s">
        <v>126</v>
      </c>
      <c r="BM138" s="159" t="s">
        <v>7</v>
      </c>
    </row>
    <row r="139" spans="2:65" s="1" customFormat="1" ht="16.5" customHeight="1">
      <c r="B139" s="147"/>
      <c r="C139" s="148" t="s">
        <v>158</v>
      </c>
      <c r="D139" s="148" t="s">
        <v>122</v>
      </c>
      <c r="E139" s="149" t="s">
        <v>471</v>
      </c>
      <c r="F139" s="150" t="s">
        <v>472</v>
      </c>
      <c r="G139" s="151" t="s">
        <v>247</v>
      </c>
      <c r="H139" s="152">
        <v>22.422000000000001</v>
      </c>
      <c r="I139" s="153"/>
      <c r="J139" s="154">
        <f t="shared" si="0"/>
        <v>0</v>
      </c>
      <c r="K139" s="150" t="s">
        <v>1</v>
      </c>
      <c r="L139" s="28"/>
      <c r="M139" s="155" t="s">
        <v>1</v>
      </c>
      <c r="N139" s="156" t="s">
        <v>36</v>
      </c>
      <c r="O139" s="51"/>
      <c r="P139" s="157">
        <f t="shared" si="1"/>
        <v>0</v>
      </c>
      <c r="Q139" s="157">
        <v>0</v>
      </c>
      <c r="R139" s="157">
        <f t="shared" si="2"/>
        <v>0</v>
      </c>
      <c r="S139" s="157">
        <v>0</v>
      </c>
      <c r="T139" s="158">
        <f t="shared" si="3"/>
        <v>0</v>
      </c>
      <c r="AR139" s="159" t="s">
        <v>126</v>
      </c>
      <c r="AT139" s="159" t="s">
        <v>122</v>
      </c>
      <c r="AU139" s="159" t="s">
        <v>127</v>
      </c>
      <c r="AY139" s="13" t="s">
        <v>119</v>
      </c>
      <c r="BE139" s="160">
        <f t="shared" si="4"/>
        <v>0</v>
      </c>
      <c r="BF139" s="160">
        <f t="shared" si="5"/>
        <v>0</v>
      </c>
      <c r="BG139" s="160">
        <f t="shared" si="6"/>
        <v>0</v>
      </c>
      <c r="BH139" s="160">
        <f t="shared" si="7"/>
        <v>0</v>
      </c>
      <c r="BI139" s="160">
        <f t="shared" si="8"/>
        <v>0</v>
      </c>
      <c r="BJ139" s="13" t="s">
        <v>127</v>
      </c>
      <c r="BK139" s="160">
        <f t="shared" si="9"/>
        <v>0</v>
      </c>
      <c r="BL139" s="13" t="s">
        <v>126</v>
      </c>
      <c r="BM139" s="159" t="s">
        <v>161</v>
      </c>
    </row>
    <row r="140" spans="2:65" s="1" customFormat="1" ht="16.5" customHeight="1">
      <c r="B140" s="147"/>
      <c r="C140" s="148" t="s">
        <v>145</v>
      </c>
      <c r="D140" s="148" t="s">
        <v>122</v>
      </c>
      <c r="E140" s="149" t="s">
        <v>142</v>
      </c>
      <c r="F140" s="150" t="s">
        <v>143</v>
      </c>
      <c r="G140" s="151" t="s">
        <v>144</v>
      </c>
      <c r="H140" s="152">
        <v>1.9630000000000001</v>
      </c>
      <c r="I140" s="153"/>
      <c r="J140" s="154">
        <f t="shared" si="0"/>
        <v>0</v>
      </c>
      <c r="K140" s="150" t="s">
        <v>1</v>
      </c>
      <c r="L140" s="28"/>
      <c r="M140" s="155" t="s">
        <v>1</v>
      </c>
      <c r="N140" s="156" t="s">
        <v>36</v>
      </c>
      <c r="O140" s="51"/>
      <c r="P140" s="157">
        <f t="shared" si="1"/>
        <v>0</v>
      </c>
      <c r="Q140" s="157">
        <v>0</v>
      </c>
      <c r="R140" s="157">
        <f t="shared" si="2"/>
        <v>0</v>
      </c>
      <c r="S140" s="157">
        <v>0</v>
      </c>
      <c r="T140" s="158">
        <f t="shared" si="3"/>
        <v>0</v>
      </c>
      <c r="AR140" s="159" t="s">
        <v>126</v>
      </c>
      <c r="AT140" s="159" t="s">
        <v>122</v>
      </c>
      <c r="AU140" s="159" t="s">
        <v>127</v>
      </c>
      <c r="AY140" s="13" t="s">
        <v>119</v>
      </c>
      <c r="BE140" s="160">
        <f t="shared" si="4"/>
        <v>0</v>
      </c>
      <c r="BF140" s="160">
        <f t="shared" si="5"/>
        <v>0</v>
      </c>
      <c r="BG140" s="160">
        <f t="shared" si="6"/>
        <v>0</v>
      </c>
      <c r="BH140" s="160">
        <f t="shared" si="7"/>
        <v>0</v>
      </c>
      <c r="BI140" s="160">
        <f t="shared" si="8"/>
        <v>0</v>
      </c>
      <c r="BJ140" s="13" t="s">
        <v>127</v>
      </c>
      <c r="BK140" s="160">
        <f t="shared" si="9"/>
        <v>0</v>
      </c>
      <c r="BL140" s="13" t="s">
        <v>126</v>
      </c>
      <c r="BM140" s="159" t="s">
        <v>168</v>
      </c>
    </row>
    <row r="141" spans="2:65" s="1" customFormat="1" ht="24" customHeight="1">
      <c r="B141" s="147"/>
      <c r="C141" s="148" t="s">
        <v>169</v>
      </c>
      <c r="D141" s="148" t="s">
        <v>122</v>
      </c>
      <c r="E141" s="149" t="s">
        <v>147</v>
      </c>
      <c r="F141" s="150" t="s">
        <v>148</v>
      </c>
      <c r="G141" s="151" t="s">
        <v>144</v>
      </c>
      <c r="H141" s="152">
        <v>29.445</v>
      </c>
      <c r="I141" s="153"/>
      <c r="J141" s="154">
        <f t="shared" si="0"/>
        <v>0</v>
      </c>
      <c r="K141" s="150" t="s">
        <v>1</v>
      </c>
      <c r="L141" s="28"/>
      <c r="M141" s="155" t="s">
        <v>1</v>
      </c>
      <c r="N141" s="156" t="s">
        <v>36</v>
      </c>
      <c r="O141" s="51"/>
      <c r="P141" s="157">
        <f t="shared" si="1"/>
        <v>0</v>
      </c>
      <c r="Q141" s="157">
        <v>0</v>
      </c>
      <c r="R141" s="157">
        <f t="shared" si="2"/>
        <v>0</v>
      </c>
      <c r="S141" s="157">
        <v>0</v>
      </c>
      <c r="T141" s="158">
        <f t="shared" si="3"/>
        <v>0</v>
      </c>
      <c r="AR141" s="159" t="s">
        <v>126</v>
      </c>
      <c r="AT141" s="159" t="s">
        <v>122</v>
      </c>
      <c r="AU141" s="159" t="s">
        <v>127</v>
      </c>
      <c r="AY141" s="13" t="s">
        <v>119</v>
      </c>
      <c r="BE141" s="160">
        <f t="shared" si="4"/>
        <v>0</v>
      </c>
      <c r="BF141" s="160">
        <f t="shared" si="5"/>
        <v>0</v>
      </c>
      <c r="BG141" s="160">
        <f t="shared" si="6"/>
        <v>0</v>
      </c>
      <c r="BH141" s="160">
        <f t="shared" si="7"/>
        <v>0</v>
      </c>
      <c r="BI141" s="160">
        <f t="shared" si="8"/>
        <v>0</v>
      </c>
      <c r="BJ141" s="13" t="s">
        <v>127</v>
      </c>
      <c r="BK141" s="160">
        <f t="shared" si="9"/>
        <v>0</v>
      </c>
      <c r="BL141" s="13" t="s">
        <v>126</v>
      </c>
      <c r="BM141" s="159" t="s">
        <v>174</v>
      </c>
    </row>
    <row r="142" spans="2:65" s="1" customFormat="1" ht="24" customHeight="1">
      <c r="B142" s="147"/>
      <c r="C142" s="148" t="s">
        <v>149</v>
      </c>
      <c r="D142" s="148" t="s">
        <v>122</v>
      </c>
      <c r="E142" s="149" t="s">
        <v>150</v>
      </c>
      <c r="F142" s="150" t="s">
        <v>151</v>
      </c>
      <c r="G142" s="151" t="s">
        <v>144</v>
      </c>
      <c r="H142" s="152">
        <v>1.9630000000000001</v>
      </c>
      <c r="I142" s="153"/>
      <c r="J142" s="154">
        <f t="shared" si="0"/>
        <v>0</v>
      </c>
      <c r="K142" s="150" t="s">
        <v>1</v>
      </c>
      <c r="L142" s="28"/>
      <c r="M142" s="155" t="s">
        <v>1</v>
      </c>
      <c r="N142" s="156" t="s">
        <v>36</v>
      </c>
      <c r="O142" s="51"/>
      <c r="P142" s="157">
        <f t="shared" si="1"/>
        <v>0</v>
      </c>
      <c r="Q142" s="157">
        <v>0</v>
      </c>
      <c r="R142" s="157">
        <f t="shared" si="2"/>
        <v>0</v>
      </c>
      <c r="S142" s="157">
        <v>0</v>
      </c>
      <c r="T142" s="158">
        <f t="shared" si="3"/>
        <v>0</v>
      </c>
      <c r="AR142" s="159" t="s">
        <v>126</v>
      </c>
      <c r="AT142" s="159" t="s">
        <v>122</v>
      </c>
      <c r="AU142" s="159" t="s">
        <v>127</v>
      </c>
      <c r="AY142" s="13" t="s">
        <v>119</v>
      </c>
      <c r="BE142" s="160">
        <f t="shared" si="4"/>
        <v>0</v>
      </c>
      <c r="BF142" s="160">
        <f t="shared" si="5"/>
        <v>0</v>
      </c>
      <c r="BG142" s="160">
        <f t="shared" si="6"/>
        <v>0</v>
      </c>
      <c r="BH142" s="160">
        <f t="shared" si="7"/>
        <v>0</v>
      </c>
      <c r="BI142" s="160">
        <f t="shared" si="8"/>
        <v>0</v>
      </c>
      <c r="BJ142" s="13" t="s">
        <v>127</v>
      </c>
      <c r="BK142" s="160">
        <f t="shared" si="9"/>
        <v>0</v>
      </c>
      <c r="BL142" s="13" t="s">
        <v>126</v>
      </c>
      <c r="BM142" s="159" t="s">
        <v>178</v>
      </c>
    </row>
    <row r="143" spans="2:65" s="1" customFormat="1" ht="24" customHeight="1">
      <c r="B143" s="147"/>
      <c r="C143" s="148" t="s">
        <v>181</v>
      </c>
      <c r="D143" s="148" t="s">
        <v>122</v>
      </c>
      <c r="E143" s="149" t="s">
        <v>153</v>
      </c>
      <c r="F143" s="150" t="s">
        <v>154</v>
      </c>
      <c r="G143" s="151" t="s">
        <v>144</v>
      </c>
      <c r="H143" s="152">
        <v>3.9260000000000002</v>
      </c>
      <c r="I143" s="153"/>
      <c r="J143" s="154">
        <f t="shared" si="0"/>
        <v>0</v>
      </c>
      <c r="K143" s="150" t="s">
        <v>1</v>
      </c>
      <c r="L143" s="28"/>
      <c r="M143" s="155" t="s">
        <v>1</v>
      </c>
      <c r="N143" s="156" t="s">
        <v>36</v>
      </c>
      <c r="O143" s="51"/>
      <c r="P143" s="157">
        <f t="shared" si="1"/>
        <v>0</v>
      </c>
      <c r="Q143" s="157">
        <v>0</v>
      </c>
      <c r="R143" s="157">
        <f t="shared" si="2"/>
        <v>0</v>
      </c>
      <c r="S143" s="157">
        <v>0</v>
      </c>
      <c r="T143" s="158">
        <f t="shared" si="3"/>
        <v>0</v>
      </c>
      <c r="AR143" s="159" t="s">
        <v>126</v>
      </c>
      <c r="AT143" s="159" t="s">
        <v>122</v>
      </c>
      <c r="AU143" s="159" t="s">
        <v>127</v>
      </c>
      <c r="AY143" s="13" t="s">
        <v>119</v>
      </c>
      <c r="BE143" s="160">
        <f t="shared" si="4"/>
        <v>0</v>
      </c>
      <c r="BF143" s="160">
        <f t="shared" si="5"/>
        <v>0</v>
      </c>
      <c r="BG143" s="160">
        <f t="shared" si="6"/>
        <v>0</v>
      </c>
      <c r="BH143" s="160">
        <f t="shared" si="7"/>
        <v>0</v>
      </c>
      <c r="BI143" s="160">
        <f t="shared" si="8"/>
        <v>0</v>
      </c>
      <c r="BJ143" s="13" t="s">
        <v>127</v>
      </c>
      <c r="BK143" s="160">
        <f t="shared" si="9"/>
        <v>0</v>
      </c>
      <c r="BL143" s="13" t="s">
        <v>126</v>
      </c>
      <c r="BM143" s="159" t="s">
        <v>184</v>
      </c>
    </row>
    <row r="144" spans="2:65" s="1" customFormat="1" ht="24" customHeight="1">
      <c r="B144" s="147"/>
      <c r="C144" s="148" t="s">
        <v>152</v>
      </c>
      <c r="D144" s="148" t="s">
        <v>122</v>
      </c>
      <c r="E144" s="149" t="s">
        <v>156</v>
      </c>
      <c r="F144" s="150" t="s">
        <v>157</v>
      </c>
      <c r="G144" s="151" t="s">
        <v>144</v>
      </c>
      <c r="H144" s="152">
        <v>1.9630000000000001</v>
      </c>
      <c r="I144" s="153"/>
      <c r="J144" s="154">
        <f t="shared" si="0"/>
        <v>0</v>
      </c>
      <c r="K144" s="150" t="s">
        <v>1</v>
      </c>
      <c r="L144" s="28"/>
      <c r="M144" s="155" t="s">
        <v>1</v>
      </c>
      <c r="N144" s="156" t="s">
        <v>36</v>
      </c>
      <c r="O144" s="51"/>
      <c r="P144" s="157">
        <f t="shared" si="1"/>
        <v>0</v>
      </c>
      <c r="Q144" s="157">
        <v>0</v>
      </c>
      <c r="R144" s="157">
        <f t="shared" si="2"/>
        <v>0</v>
      </c>
      <c r="S144" s="157">
        <v>0</v>
      </c>
      <c r="T144" s="158">
        <f t="shared" si="3"/>
        <v>0</v>
      </c>
      <c r="AR144" s="159" t="s">
        <v>126</v>
      </c>
      <c r="AT144" s="159" t="s">
        <v>122</v>
      </c>
      <c r="AU144" s="159" t="s">
        <v>127</v>
      </c>
      <c r="AY144" s="13" t="s">
        <v>119</v>
      </c>
      <c r="BE144" s="160">
        <f t="shared" si="4"/>
        <v>0</v>
      </c>
      <c r="BF144" s="160">
        <f t="shared" si="5"/>
        <v>0</v>
      </c>
      <c r="BG144" s="160">
        <f t="shared" si="6"/>
        <v>0</v>
      </c>
      <c r="BH144" s="160">
        <f t="shared" si="7"/>
        <v>0</v>
      </c>
      <c r="BI144" s="160">
        <f t="shared" si="8"/>
        <v>0</v>
      </c>
      <c r="BJ144" s="13" t="s">
        <v>127</v>
      </c>
      <c r="BK144" s="160">
        <f t="shared" si="9"/>
        <v>0</v>
      </c>
      <c r="BL144" s="13" t="s">
        <v>126</v>
      </c>
      <c r="BM144" s="159" t="s">
        <v>173</v>
      </c>
    </row>
    <row r="145" spans="2:65" s="1" customFormat="1" ht="24" customHeight="1">
      <c r="B145" s="147"/>
      <c r="C145" s="148" t="s">
        <v>189</v>
      </c>
      <c r="D145" s="148" t="s">
        <v>122</v>
      </c>
      <c r="E145" s="149" t="s">
        <v>159</v>
      </c>
      <c r="F145" s="150" t="s">
        <v>160</v>
      </c>
      <c r="G145" s="151" t="s">
        <v>144</v>
      </c>
      <c r="H145" s="152">
        <v>1.9630000000000001</v>
      </c>
      <c r="I145" s="153"/>
      <c r="J145" s="154">
        <f t="shared" si="0"/>
        <v>0</v>
      </c>
      <c r="K145" s="150" t="s">
        <v>1</v>
      </c>
      <c r="L145" s="28"/>
      <c r="M145" s="155" t="s">
        <v>1</v>
      </c>
      <c r="N145" s="156" t="s">
        <v>36</v>
      </c>
      <c r="O145" s="51"/>
      <c r="P145" s="157">
        <f t="shared" si="1"/>
        <v>0</v>
      </c>
      <c r="Q145" s="157">
        <v>0</v>
      </c>
      <c r="R145" s="157">
        <f t="shared" si="2"/>
        <v>0</v>
      </c>
      <c r="S145" s="157">
        <v>0</v>
      </c>
      <c r="T145" s="158">
        <f t="shared" si="3"/>
        <v>0</v>
      </c>
      <c r="AR145" s="159" t="s">
        <v>126</v>
      </c>
      <c r="AT145" s="159" t="s">
        <v>122</v>
      </c>
      <c r="AU145" s="159" t="s">
        <v>127</v>
      </c>
      <c r="AY145" s="13" t="s">
        <v>119</v>
      </c>
      <c r="BE145" s="160">
        <f t="shared" si="4"/>
        <v>0</v>
      </c>
      <c r="BF145" s="160">
        <f t="shared" si="5"/>
        <v>0</v>
      </c>
      <c r="BG145" s="160">
        <f t="shared" si="6"/>
        <v>0</v>
      </c>
      <c r="BH145" s="160">
        <f t="shared" si="7"/>
        <v>0</v>
      </c>
      <c r="BI145" s="160">
        <f t="shared" si="8"/>
        <v>0</v>
      </c>
      <c r="BJ145" s="13" t="s">
        <v>127</v>
      </c>
      <c r="BK145" s="160">
        <f t="shared" si="9"/>
        <v>0</v>
      </c>
      <c r="BL145" s="13" t="s">
        <v>126</v>
      </c>
      <c r="BM145" s="159" t="s">
        <v>193</v>
      </c>
    </row>
    <row r="146" spans="2:65" s="11" customFormat="1" ht="22.9" customHeight="1">
      <c r="B146" s="134"/>
      <c r="D146" s="135" t="s">
        <v>69</v>
      </c>
      <c r="E146" s="145" t="s">
        <v>473</v>
      </c>
      <c r="F146" s="145" t="s">
        <v>474</v>
      </c>
      <c r="I146" s="137"/>
      <c r="J146" s="146">
        <f>BK146</f>
        <v>0</v>
      </c>
      <c r="L146" s="134"/>
      <c r="M146" s="139"/>
      <c r="N146" s="140"/>
      <c r="O146" s="140"/>
      <c r="P146" s="141">
        <f>P147</f>
        <v>0</v>
      </c>
      <c r="Q146" s="140"/>
      <c r="R146" s="141">
        <f>R147</f>
        <v>0</v>
      </c>
      <c r="S146" s="140"/>
      <c r="T146" s="142">
        <f>T147</f>
        <v>0</v>
      </c>
      <c r="AR146" s="135" t="s">
        <v>77</v>
      </c>
      <c r="AT146" s="143" t="s">
        <v>69</v>
      </c>
      <c r="AU146" s="143" t="s">
        <v>77</v>
      </c>
      <c r="AY146" s="135" t="s">
        <v>119</v>
      </c>
      <c r="BK146" s="144">
        <f>BK147</f>
        <v>0</v>
      </c>
    </row>
    <row r="147" spans="2:65" s="1" customFormat="1" ht="24" customHeight="1">
      <c r="B147" s="147"/>
      <c r="C147" s="148" t="s">
        <v>155</v>
      </c>
      <c r="D147" s="148" t="s">
        <v>122</v>
      </c>
      <c r="E147" s="149" t="s">
        <v>475</v>
      </c>
      <c r="F147" s="150" t="s">
        <v>476</v>
      </c>
      <c r="G147" s="151" t="s">
        <v>144</v>
      </c>
      <c r="H147" s="152">
        <v>1.5049999999999999</v>
      </c>
      <c r="I147" s="153"/>
      <c r="J147" s="154">
        <f>ROUND(I147*H147,2)</f>
        <v>0</v>
      </c>
      <c r="K147" s="150" t="s">
        <v>1</v>
      </c>
      <c r="L147" s="28"/>
      <c r="M147" s="155" t="s">
        <v>1</v>
      </c>
      <c r="N147" s="156" t="s">
        <v>36</v>
      </c>
      <c r="O147" s="51"/>
      <c r="P147" s="157">
        <f>O147*H147</f>
        <v>0</v>
      </c>
      <c r="Q147" s="157">
        <v>0</v>
      </c>
      <c r="R147" s="157">
        <f>Q147*H147</f>
        <v>0</v>
      </c>
      <c r="S147" s="157">
        <v>0</v>
      </c>
      <c r="T147" s="158">
        <f>S147*H147</f>
        <v>0</v>
      </c>
      <c r="AR147" s="159" t="s">
        <v>126</v>
      </c>
      <c r="AT147" s="159" t="s">
        <v>122</v>
      </c>
      <c r="AU147" s="159" t="s">
        <v>127</v>
      </c>
      <c r="AY147" s="13" t="s">
        <v>119</v>
      </c>
      <c r="BE147" s="160">
        <f>IF(N147="základná",J147,0)</f>
        <v>0</v>
      </c>
      <c r="BF147" s="160">
        <f>IF(N147="znížená",J147,0)</f>
        <v>0</v>
      </c>
      <c r="BG147" s="160">
        <f>IF(N147="zákl. prenesená",J147,0)</f>
        <v>0</v>
      </c>
      <c r="BH147" s="160">
        <f>IF(N147="zníž. prenesená",J147,0)</f>
        <v>0</v>
      </c>
      <c r="BI147" s="160">
        <f>IF(N147="nulová",J147,0)</f>
        <v>0</v>
      </c>
      <c r="BJ147" s="13" t="s">
        <v>127</v>
      </c>
      <c r="BK147" s="160">
        <f>ROUND(I147*H147,2)</f>
        <v>0</v>
      </c>
      <c r="BL147" s="13" t="s">
        <v>126</v>
      </c>
      <c r="BM147" s="159" t="s">
        <v>196</v>
      </c>
    </row>
    <row r="148" spans="2:65" s="11" customFormat="1" ht="25.9" customHeight="1">
      <c r="B148" s="134"/>
      <c r="D148" s="135" t="s">
        <v>69</v>
      </c>
      <c r="E148" s="136" t="s">
        <v>162</v>
      </c>
      <c r="F148" s="136" t="s">
        <v>163</v>
      </c>
      <c r="I148" s="137"/>
      <c r="J148" s="138">
        <f>BK148</f>
        <v>0</v>
      </c>
      <c r="L148" s="134"/>
      <c r="M148" s="139"/>
      <c r="N148" s="140"/>
      <c r="O148" s="140"/>
      <c r="P148" s="141">
        <f>P149+P156+P159+P163</f>
        <v>0</v>
      </c>
      <c r="Q148" s="140"/>
      <c r="R148" s="141">
        <f>R149+R156+R159+R163</f>
        <v>0</v>
      </c>
      <c r="S148" s="140"/>
      <c r="T148" s="142">
        <f>T149+T156+T159+T163</f>
        <v>0</v>
      </c>
      <c r="AR148" s="135" t="s">
        <v>127</v>
      </c>
      <c r="AT148" s="143" t="s">
        <v>69</v>
      </c>
      <c r="AU148" s="143" t="s">
        <v>70</v>
      </c>
      <c r="AY148" s="135" t="s">
        <v>119</v>
      </c>
      <c r="BK148" s="144">
        <f>BK149+BK156+BK159+BK163</f>
        <v>0</v>
      </c>
    </row>
    <row r="149" spans="2:65" s="11" customFormat="1" ht="22.9" customHeight="1">
      <c r="B149" s="134"/>
      <c r="D149" s="135" t="s">
        <v>69</v>
      </c>
      <c r="E149" s="145" t="s">
        <v>477</v>
      </c>
      <c r="F149" s="145" t="s">
        <v>478</v>
      </c>
      <c r="I149" s="137"/>
      <c r="J149" s="146">
        <f>BK149</f>
        <v>0</v>
      </c>
      <c r="L149" s="134"/>
      <c r="M149" s="139"/>
      <c r="N149" s="140"/>
      <c r="O149" s="140"/>
      <c r="P149" s="141">
        <f>SUM(P150:P155)</f>
        <v>0</v>
      </c>
      <c r="Q149" s="140"/>
      <c r="R149" s="141">
        <f>SUM(R150:R155)</f>
        <v>0</v>
      </c>
      <c r="S149" s="140"/>
      <c r="T149" s="142">
        <f>SUM(T150:T155)</f>
        <v>0</v>
      </c>
      <c r="AR149" s="135" t="s">
        <v>127</v>
      </c>
      <c r="AT149" s="143" t="s">
        <v>69</v>
      </c>
      <c r="AU149" s="143" t="s">
        <v>77</v>
      </c>
      <c r="AY149" s="135" t="s">
        <v>119</v>
      </c>
      <c r="BK149" s="144">
        <f>SUM(BK150:BK155)</f>
        <v>0</v>
      </c>
    </row>
    <row r="150" spans="2:65" s="1" customFormat="1" ht="24" customHeight="1">
      <c r="B150" s="147"/>
      <c r="C150" s="148" t="s">
        <v>199</v>
      </c>
      <c r="D150" s="148" t="s">
        <v>122</v>
      </c>
      <c r="E150" s="149" t="s">
        <v>479</v>
      </c>
      <c r="F150" s="150" t="s">
        <v>480</v>
      </c>
      <c r="G150" s="151" t="s">
        <v>133</v>
      </c>
      <c r="H150" s="152">
        <v>103.429</v>
      </c>
      <c r="I150" s="153"/>
      <c r="J150" s="154">
        <f t="shared" ref="J150:J155" si="10">ROUND(I150*H150,2)</f>
        <v>0</v>
      </c>
      <c r="K150" s="150" t="s">
        <v>1</v>
      </c>
      <c r="L150" s="28"/>
      <c r="M150" s="155" t="s">
        <v>1</v>
      </c>
      <c r="N150" s="156" t="s">
        <v>36</v>
      </c>
      <c r="O150" s="51"/>
      <c r="P150" s="157">
        <f t="shared" ref="P150:P155" si="11">O150*H150</f>
        <v>0</v>
      </c>
      <c r="Q150" s="157">
        <v>0</v>
      </c>
      <c r="R150" s="157">
        <f t="shared" ref="R150:R155" si="12">Q150*H150</f>
        <v>0</v>
      </c>
      <c r="S150" s="157">
        <v>0</v>
      </c>
      <c r="T150" s="158">
        <f t="shared" ref="T150:T155" si="13">S150*H150</f>
        <v>0</v>
      </c>
      <c r="AR150" s="159" t="s">
        <v>152</v>
      </c>
      <c r="AT150" s="159" t="s">
        <v>122</v>
      </c>
      <c r="AU150" s="159" t="s">
        <v>127</v>
      </c>
      <c r="AY150" s="13" t="s">
        <v>119</v>
      </c>
      <c r="BE150" s="160">
        <f t="shared" ref="BE150:BE155" si="14">IF(N150="základná",J150,0)</f>
        <v>0</v>
      </c>
      <c r="BF150" s="160">
        <f t="shared" ref="BF150:BF155" si="15">IF(N150="znížená",J150,0)</f>
        <v>0</v>
      </c>
      <c r="BG150" s="160">
        <f t="shared" ref="BG150:BG155" si="16">IF(N150="zákl. prenesená",J150,0)</f>
        <v>0</v>
      </c>
      <c r="BH150" s="160">
        <f t="shared" ref="BH150:BH155" si="17">IF(N150="zníž. prenesená",J150,0)</f>
        <v>0</v>
      </c>
      <c r="BI150" s="160">
        <f t="shared" ref="BI150:BI155" si="18">IF(N150="nulová",J150,0)</f>
        <v>0</v>
      </c>
      <c r="BJ150" s="13" t="s">
        <v>127</v>
      </c>
      <c r="BK150" s="160">
        <f t="shared" ref="BK150:BK155" si="19">ROUND(I150*H150,2)</f>
        <v>0</v>
      </c>
      <c r="BL150" s="13" t="s">
        <v>152</v>
      </c>
      <c r="BM150" s="159" t="s">
        <v>203</v>
      </c>
    </row>
    <row r="151" spans="2:65" s="1" customFormat="1" ht="16.5" customHeight="1">
      <c r="B151" s="147"/>
      <c r="C151" s="161" t="s">
        <v>7</v>
      </c>
      <c r="D151" s="161" t="s">
        <v>170</v>
      </c>
      <c r="E151" s="162" t="s">
        <v>481</v>
      </c>
      <c r="F151" s="163" t="s">
        <v>482</v>
      </c>
      <c r="G151" s="164" t="s">
        <v>133</v>
      </c>
      <c r="H151" s="165">
        <v>107.566</v>
      </c>
      <c r="I151" s="166"/>
      <c r="J151" s="167">
        <f t="shared" si="10"/>
        <v>0</v>
      </c>
      <c r="K151" s="163" t="s">
        <v>1</v>
      </c>
      <c r="L151" s="168"/>
      <c r="M151" s="169" t="s">
        <v>1</v>
      </c>
      <c r="N151" s="170" t="s">
        <v>36</v>
      </c>
      <c r="O151" s="51"/>
      <c r="P151" s="157">
        <f t="shared" si="11"/>
        <v>0</v>
      </c>
      <c r="Q151" s="157">
        <v>0</v>
      </c>
      <c r="R151" s="157">
        <f t="shared" si="12"/>
        <v>0</v>
      </c>
      <c r="S151" s="157">
        <v>0</v>
      </c>
      <c r="T151" s="158">
        <f t="shared" si="13"/>
        <v>0</v>
      </c>
      <c r="AR151" s="159" t="s">
        <v>173</v>
      </c>
      <c r="AT151" s="159" t="s">
        <v>170</v>
      </c>
      <c r="AU151" s="159" t="s">
        <v>127</v>
      </c>
      <c r="AY151" s="13" t="s">
        <v>119</v>
      </c>
      <c r="BE151" s="160">
        <f t="shared" si="14"/>
        <v>0</v>
      </c>
      <c r="BF151" s="160">
        <f t="shared" si="15"/>
        <v>0</v>
      </c>
      <c r="BG151" s="160">
        <f t="shared" si="16"/>
        <v>0</v>
      </c>
      <c r="BH151" s="160">
        <f t="shared" si="17"/>
        <v>0</v>
      </c>
      <c r="BI151" s="160">
        <f t="shared" si="18"/>
        <v>0</v>
      </c>
      <c r="BJ151" s="13" t="s">
        <v>127</v>
      </c>
      <c r="BK151" s="160">
        <f t="shared" si="19"/>
        <v>0</v>
      </c>
      <c r="BL151" s="13" t="s">
        <v>152</v>
      </c>
      <c r="BM151" s="159" t="s">
        <v>206</v>
      </c>
    </row>
    <row r="152" spans="2:65" s="1" customFormat="1" ht="16.5" customHeight="1">
      <c r="B152" s="147"/>
      <c r="C152" s="148" t="s">
        <v>207</v>
      </c>
      <c r="D152" s="148" t="s">
        <v>122</v>
      </c>
      <c r="E152" s="149" t="s">
        <v>483</v>
      </c>
      <c r="F152" s="150" t="s">
        <v>484</v>
      </c>
      <c r="G152" s="151" t="s">
        <v>247</v>
      </c>
      <c r="H152" s="152">
        <v>206.858</v>
      </c>
      <c r="I152" s="153"/>
      <c r="J152" s="154">
        <f t="shared" si="10"/>
        <v>0</v>
      </c>
      <c r="K152" s="150" t="s">
        <v>1</v>
      </c>
      <c r="L152" s="28"/>
      <c r="M152" s="155" t="s">
        <v>1</v>
      </c>
      <c r="N152" s="156" t="s">
        <v>36</v>
      </c>
      <c r="O152" s="51"/>
      <c r="P152" s="157">
        <f t="shared" si="11"/>
        <v>0</v>
      </c>
      <c r="Q152" s="157">
        <v>0</v>
      </c>
      <c r="R152" s="157">
        <f t="shared" si="12"/>
        <v>0</v>
      </c>
      <c r="S152" s="157">
        <v>0</v>
      </c>
      <c r="T152" s="158">
        <f t="shared" si="13"/>
        <v>0</v>
      </c>
      <c r="AR152" s="159" t="s">
        <v>152</v>
      </c>
      <c r="AT152" s="159" t="s">
        <v>122</v>
      </c>
      <c r="AU152" s="159" t="s">
        <v>127</v>
      </c>
      <c r="AY152" s="13" t="s">
        <v>119</v>
      </c>
      <c r="BE152" s="160">
        <f t="shared" si="14"/>
        <v>0</v>
      </c>
      <c r="BF152" s="160">
        <f t="shared" si="15"/>
        <v>0</v>
      </c>
      <c r="BG152" s="160">
        <f t="shared" si="16"/>
        <v>0</v>
      </c>
      <c r="BH152" s="160">
        <f t="shared" si="17"/>
        <v>0</v>
      </c>
      <c r="BI152" s="160">
        <f t="shared" si="18"/>
        <v>0</v>
      </c>
      <c r="BJ152" s="13" t="s">
        <v>127</v>
      </c>
      <c r="BK152" s="160">
        <f t="shared" si="19"/>
        <v>0</v>
      </c>
      <c r="BL152" s="13" t="s">
        <v>152</v>
      </c>
      <c r="BM152" s="159" t="s">
        <v>210</v>
      </c>
    </row>
    <row r="153" spans="2:65" s="1" customFormat="1" ht="24" customHeight="1">
      <c r="B153" s="147"/>
      <c r="C153" s="161" t="s">
        <v>161</v>
      </c>
      <c r="D153" s="161" t="s">
        <v>170</v>
      </c>
      <c r="E153" s="162" t="s">
        <v>485</v>
      </c>
      <c r="F153" s="163" t="s">
        <v>486</v>
      </c>
      <c r="G153" s="164" t="s">
        <v>251</v>
      </c>
      <c r="H153" s="165">
        <v>0.76100000000000001</v>
      </c>
      <c r="I153" s="166"/>
      <c r="J153" s="167">
        <f t="shared" si="10"/>
        <v>0</v>
      </c>
      <c r="K153" s="163" t="s">
        <v>1</v>
      </c>
      <c r="L153" s="168"/>
      <c r="M153" s="169" t="s">
        <v>1</v>
      </c>
      <c r="N153" s="170" t="s">
        <v>36</v>
      </c>
      <c r="O153" s="51"/>
      <c r="P153" s="157">
        <f t="shared" si="11"/>
        <v>0</v>
      </c>
      <c r="Q153" s="157">
        <v>0</v>
      </c>
      <c r="R153" s="157">
        <f t="shared" si="12"/>
        <v>0</v>
      </c>
      <c r="S153" s="157">
        <v>0</v>
      </c>
      <c r="T153" s="158">
        <f t="shared" si="13"/>
        <v>0</v>
      </c>
      <c r="AR153" s="159" t="s">
        <v>173</v>
      </c>
      <c r="AT153" s="159" t="s">
        <v>170</v>
      </c>
      <c r="AU153" s="159" t="s">
        <v>127</v>
      </c>
      <c r="AY153" s="13" t="s">
        <v>119</v>
      </c>
      <c r="BE153" s="160">
        <f t="shared" si="14"/>
        <v>0</v>
      </c>
      <c r="BF153" s="160">
        <f t="shared" si="15"/>
        <v>0</v>
      </c>
      <c r="BG153" s="160">
        <f t="shared" si="16"/>
        <v>0</v>
      </c>
      <c r="BH153" s="160">
        <f t="shared" si="17"/>
        <v>0</v>
      </c>
      <c r="BI153" s="160">
        <f t="shared" si="18"/>
        <v>0</v>
      </c>
      <c r="BJ153" s="13" t="s">
        <v>127</v>
      </c>
      <c r="BK153" s="160">
        <f t="shared" si="19"/>
        <v>0</v>
      </c>
      <c r="BL153" s="13" t="s">
        <v>152</v>
      </c>
      <c r="BM153" s="159" t="s">
        <v>213</v>
      </c>
    </row>
    <row r="154" spans="2:65" s="1" customFormat="1" ht="24" customHeight="1">
      <c r="B154" s="147"/>
      <c r="C154" s="148" t="s">
        <v>214</v>
      </c>
      <c r="D154" s="148" t="s">
        <v>122</v>
      </c>
      <c r="E154" s="149" t="s">
        <v>487</v>
      </c>
      <c r="F154" s="150" t="s">
        <v>488</v>
      </c>
      <c r="G154" s="151" t="s">
        <v>133</v>
      </c>
      <c r="H154" s="152">
        <v>103.429</v>
      </c>
      <c r="I154" s="153"/>
      <c r="J154" s="154">
        <f t="shared" si="10"/>
        <v>0</v>
      </c>
      <c r="K154" s="150" t="s">
        <v>1</v>
      </c>
      <c r="L154" s="28"/>
      <c r="M154" s="155" t="s">
        <v>1</v>
      </c>
      <c r="N154" s="156" t="s">
        <v>36</v>
      </c>
      <c r="O154" s="51"/>
      <c r="P154" s="157">
        <f t="shared" si="11"/>
        <v>0</v>
      </c>
      <c r="Q154" s="157">
        <v>0</v>
      </c>
      <c r="R154" s="157">
        <f t="shared" si="12"/>
        <v>0</v>
      </c>
      <c r="S154" s="157">
        <v>0</v>
      </c>
      <c r="T154" s="158">
        <f t="shared" si="13"/>
        <v>0</v>
      </c>
      <c r="AR154" s="159" t="s">
        <v>152</v>
      </c>
      <c r="AT154" s="159" t="s">
        <v>122</v>
      </c>
      <c r="AU154" s="159" t="s">
        <v>127</v>
      </c>
      <c r="AY154" s="13" t="s">
        <v>119</v>
      </c>
      <c r="BE154" s="160">
        <f t="shared" si="14"/>
        <v>0</v>
      </c>
      <c r="BF154" s="160">
        <f t="shared" si="15"/>
        <v>0</v>
      </c>
      <c r="BG154" s="160">
        <f t="shared" si="16"/>
        <v>0</v>
      </c>
      <c r="BH154" s="160">
        <f t="shared" si="17"/>
        <v>0</v>
      </c>
      <c r="BI154" s="160">
        <f t="shared" si="18"/>
        <v>0</v>
      </c>
      <c r="BJ154" s="13" t="s">
        <v>127</v>
      </c>
      <c r="BK154" s="160">
        <f t="shared" si="19"/>
        <v>0</v>
      </c>
      <c r="BL154" s="13" t="s">
        <v>152</v>
      </c>
      <c r="BM154" s="159" t="s">
        <v>217</v>
      </c>
    </row>
    <row r="155" spans="2:65" s="1" customFormat="1" ht="24" customHeight="1">
      <c r="B155" s="147"/>
      <c r="C155" s="148" t="s">
        <v>168</v>
      </c>
      <c r="D155" s="148" t="s">
        <v>122</v>
      </c>
      <c r="E155" s="149" t="s">
        <v>489</v>
      </c>
      <c r="F155" s="150" t="s">
        <v>490</v>
      </c>
      <c r="G155" s="151" t="s">
        <v>177</v>
      </c>
      <c r="H155" s="171"/>
      <c r="I155" s="153"/>
      <c r="J155" s="154">
        <f t="shared" si="10"/>
        <v>0</v>
      </c>
      <c r="K155" s="150" t="s">
        <v>1</v>
      </c>
      <c r="L155" s="28"/>
      <c r="M155" s="155" t="s">
        <v>1</v>
      </c>
      <c r="N155" s="156" t="s">
        <v>36</v>
      </c>
      <c r="O155" s="51"/>
      <c r="P155" s="157">
        <f t="shared" si="11"/>
        <v>0</v>
      </c>
      <c r="Q155" s="157">
        <v>0</v>
      </c>
      <c r="R155" s="157">
        <f t="shared" si="12"/>
        <v>0</v>
      </c>
      <c r="S155" s="157">
        <v>0</v>
      </c>
      <c r="T155" s="158">
        <f t="shared" si="13"/>
        <v>0</v>
      </c>
      <c r="AR155" s="159" t="s">
        <v>152</v>
      </c>
      <c r="AT155" s="159" t="s">
        <v>122</v>
      </c>
      <c r="AU155" s="159" t="s">
        <v>127</v>
      </c>
      <c r="AY155" s="13" t="s">
        <v>119</v>
      </c>
      <c r="BE155" s="160">
        <f t="shared" si="14"/>
        <v>0</v>
      </c>
      <c r="BF155" s="160">
        <f t="shared" si="15"/>
        <v>0</v>
      </c>
      <c r="BG155" s="160">
        <f t="shared" si="16"/>
        <v>0</v>
      </c>
      <c r="BH155" s="160">
        <f t="shared" si="17"/>
        <v>0</v>
      </c>
      <c r="BI155" s="160">
        <f t="shared" si="18"/>
        <v>0</v>
      </c>
      <c r="BJ155" s="13" t="s">
        <v>127</v>
      </c>
      <c r="BK155" s="160">
        <f t="shared" si="19"/>
        <v>0</v>
      </c>
      <c r="BL155" s="13" t="s">
        <v>152</v>
      </c>
      <c r="BM155" s="159" t="s">
        <v>220</v>
      </c>
    </row>
    <row r="156" spans="2:65" s="11" customFormat="1" ht="22.9" customHeight="1">
      <c r="B156" s="134"/>
      <c r="D156" s="135" t="s">
        <v>69</v>
      </c>
      <c r="E156" s="145" t="s">
        <v>491</v>
      </c>
      <c r="F156" s="145" t="s">
        <v>492</v>
      </c>
      <c r="I156" s="137"/>
      <c r="J156" s="146">
        <f>BK156</f>
        <v>0</v>
      </c>
      <c r="L156" s="134"/>
      <c r="M156" s="139"/>
      <c r="N156" s="140"/>
      <c r="O156" s="140"/>
      <c r="P156" s="141">
        <f>SUM(P157:P158)</f>
        <v>0</v>
      </c>
      <c r="Q156" s="140"/>
      <c r="R156" s="141">
        <f>SUM(R157:R158)</f>
        <v>0</v>
      </c>
      <c r="S156" s="140"/>
      <c r="T156" s="142">
        <f>SUM(T157:T158)</f>
        <v>0</v>
      </c>
      <c r="AR156" s="135" t="s">
        <v>127</v>
      </c>
      <c r="AT156" s="143" t="s">
        <v>69</v>
      </c>
      <c r="AU156" s="143" t="s">
        <v>77</v>
      </c>
      <c r="AY156" s="135" t="s">
        <v>119</v>
      </c>
      <c r="BK156" s="144">
        <f>SUM(BK157:BK158)</f>
        <v>0</v>
      </c>
    </row>
    <row r="157" spans="2:65" s="1" customFormat="1" ht="24" customHeight="1">
      <c r="B157" s="147"/>
      <c r="C157" s="148" t="s">
        <v>223</v>
      </c>
      <c r="D157" s="148" t="s">
        <v>122</v>
      </c>
      <c r="E157" s="149" t="s">
        <v>493</v>
      </c>
      <c r="F157" s="150" t="s">
        <v>494</v>
      </c>
      <c r="G157" s="151" t="s">
        <v>247</v>
      </c>
      <c r="H157" s="152">
        <v>5.7850000000000001</v>
      </c>
      <c r="I157" s="153"/>
      <c r="J157" s="154">
        <f>ROUND(I157*H157,2)</f>
        <v>0</v>
      </c>
      <c r="K157" s="150" t="s">
        <v>1</v>
      </c>
      <c r="L157" s="28"/>
      <c r="M157" s="155" t="s">
        <v>1</v>
      </c>
      <c r="N157" s="156" t="s">
        <v>36</v>
      </c>
      <c r="O157" s="51"/>
      <c r="P157" s="157">
        <f>O157*H157</f>
        <v>0</v>
      </c>
      <c r="Q157" s="157">
        <v>0</v>
      </c>
      <c r="R157" s="157">
        <f>Q157*H157</f>
        <v>0</v>
      </c>
      <c r="S157" s="157">
        <v>0</v>
      </c>
      <c r="T157" s="158">
        <f>S157*H157</f>
        <v>0</v>
      </c>
      <c r="AR157" s="159" t="s">
        <v>152</v>
      </c>
      <c r="AT157" s="159" t="s">
        <v>122</v>
      </c>
      <c r="AU157" s="159" t="s">
        <v>127</v>
      </c>
      <c r="AY157" s="13" t="s">
        <v>119</v>
      </c>
      <c r="BE157" s="160">
        <f>IF(N157="základná",J157,0)</f>
        <v>0</v>
      </c>
      <c r="BF157" s="160">
        <f>IF(N157="znížená",J157,0)</f>
        <v>0</v>
      </c>
      <c r="BG157" s="160">
        <f>IF(N157="zákl. prenesená",J157,0)</f>
        <v>0</v>
      </c>
      <c r="BH157" s="160">
        <f>IF(N157="zníž. prenesená",J157,0)</f>
        <v>0</v>
      </c>
      <c r="BI157" s="160">
        <f>IF(N157="nulová",J157,0)</f>
        <v>0</v>
      </c>
      <c r="BJ157" s="13" t="s">
        <v>127</v>
      </c>
      <c r="BK157" s="160">
        <f>ROUND(I157*H157,2)</f>
        <v>0</v>
      </c>
      <c r="BL157" s="13" t="s">
        <v>152</v>
      </c>
      <c r="BM157" s="159" t="s">
        <v>226</v>
      </c>
    </row>
    <row r="158" spans="2:65" s="1" customFormat="1" ht="24" customHeight="1">
      <c r="B158" s="147"/>
      <c r="C158" s="148" t="s">
        <v>174</v>
      </c>
      <c r="D158" s="148" t="s">
        <v>122</v>
      </c>
      <c r="E158" s="149" t="s">
        <v>495</v>
      </c>
      <c r="F158" s="150" t="s">
        <v>496</v>
      </c>
      <c r="G158" s="151" t="s">
        <v>177</v>
      </c>
      <c r="H158" s="171"/>
      <c r="I158" s="153"/>
      <c r="J158" s="154">
        <f>ROUND(I158*H158,2)</f>
        <v>0</v>
      </c>
      <c r="K158" s="150" t="s">
        <v>1</v>
      </c>
      <c r="L158" s="28"/>
      <c r="M158" s="155" t="s">
        <v>1</v>
      </c>
      <c r="N158" s="156" t="s">
        <v>36</v>
      </c>
      <c r="O158" s="51"/>
      <c r="P158" s="157">
        <f>O158*H158</f>
        <v>0</v>
      </c>
      <c r="Q158" s="157">
        <v>0</v>
      </c>
      <c r="R158" s="157">
        <f>Q158*H158</f>
        <v>0</v>
      </c>
      <c r="S158" s="157">
        <v>0</v>
      </c>
      <c r="T158" s="158">
        <f>S158*H158</f>
        <v>0</v>
      </c>
      <c r="AR158" s="159" t="s">
        <v>152</v>
      </c>
      <c r="AT158" s="159" t="s">
        <v>122</v>
      </c>
      <c r="AU158" s="159" t="s">
        <v>127</v>
      </c>
      <c r="AY158" s="13" t="s">
        <v>119</v>
      </c>
      <c r="BE158" s="160">
        <f>IF(N158="základná",J158,0)</f>
        <v>0</v>
      </c>
      <c r="BF158" s="160">
        <f>IF(N158="znížená",J158,0)</f>
        <v>0</v>
      </c>
      <c r="BG158" s="160">
        <f>IF(N158="zákl. prenesená",J158,0)</f>
        <v>0</v>
      </c>
      <c r="BH158" s="160">
        <f>IF(N158="zníž. prenesená",J158,0)</f>
        <v>0</v>
      </c>
      <c r="BI158" s="160">
        <f>IF(N158="nulová",J158,0)</f>
        <v>0</v>
      </c>
      <c r="BJ158" s="13" t="s">
        <v>127</v>
      </c>
      <c r="BK158" s="160">
        <f>ROUND(I158*H158,2)</f>
        <v>0</v>
      </c>
      <c r="BL158" s="13" t="s">
        <v>152</v>
      </c>
      <c r="BM158" s="159" t="s">
        <v>229</v>
      </c>
    </row>
    <row r="159" spans="2:65" s="11" customFormat="1" ht="22.9" customHeight="1">
      <c r="B159" s="134"/>
      <c r="D159" s="135" t="s">
        <v>69</v>
      </c>
      <c r="E159" s="145" t="s">
        <v>264</v>
      </c>
      <c r="F159" s="145" t="s">
        <v>265</v>
      </c>
      <c r="I159" s="137"/>
      <c r="J159" s="146">
        <f>BK159</f>
        <v>0</v>
      </c>
      <c r="L159" s="134"/>
      <c r="M159" s="139"/>
      <c r="N159" s="140"/>
      <c r="O159" s="140"/>
      <c r="P159" s="141">
        <f>SUM(P160:P162)</f>
        <v>0</v>
      </c>
      <c r="Q159" s="140"/>
      <c r="R159" s="141">
        <f>SUM(R160:R162)</f>
        <v>0</v>
      </c>
      <c r="S159" s="140"/>
      <c r="T159" s="142">
        <f>SUM(T160:T162)</f>
        <v>0</v>
      </c>
      <c r="AR159" s="135" t="s">
        <v>127</v>
      </c>
      <c r="AT159" s="143" t="s">
        <v>69</v>
      </c>
      <c r="AU159" s="143" t="s">
        <v>77</v>
      </c>
      <c r="AY159" s="135" t="s">
        <v>119</v>
      </c>
      <c r="BK159" s="144">
        <f>SUM(BK160:BK162)</f>
        <v>0</v>
      </c>
    </row>
    <row r="160" spans="2:65" s="1" customFormat="1" ht="24" customHeight="1">
      <c r="B160" s="147"/>
      <c r="C160" s="148" t="s">
        <v>230</v>
      </c>
      <c r="D160" s="148" t="s">
        <v>122</v>
      </c>
      <c r="E160" s="149" t="s">
        <v>497</v>
      </c>
      <c r="F160" s="150" t="s">
        <v>498</v>
      </c>
      <c r="G160" s="151" t="s">
        <v>133</v>
      </c>
      <c r="H160" s="152">
        <v>103.429</v>
      </c>
      <c r="I160" s="153"/>
      <c r="J160" s="154">
        <f>ROUND(I160*H160,2)</f>
        <v>0</v>
      </c>
      <c r="K160" s="150" t="s">
        <v>1</v>
      </c>
      <c r="L160" s="28"/>
      <c r="M160" s="155" t="s">
        <v>1</v>
      </c>
      <c r="N160" s="156" t="s">
        <v>36</v>
      </c>
      <c r="O160" s="51"/>
      <c r="P160" s="157">
        <f>O160*H160</f>
        <v>0</v>
      </c>
      <c r="Q160" s="157">
        <v>0</v>
      </c>
      <c r="R160" s="157">
        <f>Q160*H160</f>
        <v>0</v>
      </c>
      <c r="S160" s="157">
        <v>0</v>
      </c>
      <c r="T160" s="158">
        <f>S160*H160</f>
        <v>0</v>
      </c>
      <c r="AR160" s="159" t="s">
        <v>152</v>
      </c>
      <c r="AT160" s="159" t="s">
        <v>122</v>
      </c>
      <c r="AU160" s="159" t="s">
        <v>127</v>
      </c>
      <c r="AY160" s="13" t="s">
        <v>119</v>
      </c>
      <c r="BE160" s="160">
        <f>IF(N160="základná",J160,0)</f>
        <v>0</v>
      </c>
      <c r="BF160" s="160">
        <f>IF(N160="znížená",J160,0)</f>
        <v>0</v>
      </c>
      <c r="BG160" s="160">
        <f>IF(N160="zákl. prenesená",J160,0)</f>
        <v>0</v>
      </c>
      <c r="BH160" s="160">
        <f>IF(N160="zníž. prenesená",J160,0)</f>
        <v>0</v>
      </c>
      <c r="BI160" s="160">
        <f>IF(N160="nulová",J160,0)</f>
        <v>0</v>
      </c>
      <c r="BJ160" s="13" t="s">
        <v>127</v>
      </c>
      <c r="BK160" s="160">
        <f>ROUND(I160*H160,2)</f>
        <v>0</v>
      </c>
      <c r="BL160" s="13" t="s">
        <v>152</v>
      </c>
      <c r="BM160" s="159" t="s">
        <v>233</v>
      </c>
    </row>
    <row r="161" spans="2:65" s="1" customFormat="1" ht="24" customHeight="1">
      <c r="B161" s="147"/>
      <c r="C161" s="148" t="s">
        <v>178</v>
      </c>
      <c r="D161" s="148" t="s">
        <v>122</v>
      </c>
      <c r="E161" s="149" t="s">
        <v>499</v>
      </c>
      <c r="F161" s="150" t="s">
        <v>500</v>
      </c>
      <c r="G161" s="151" t="s">
        <v>133</v>
      </c>
      <c r="H161" s="152">
        <v>103.429</v>
      </c>
      <c r="I161" s="153"/>
      <c r="J161" s="154">
        <f>ROUND(I161*H161,2)</f>
        <v>0</v>
      </c>
      <c r="K161" s="150" t="s">
        <v>1</v>
      </c>
      <c r="L161" s="28"/>
      <c r="M161" s="155" t="s">
        <v>1</v>
      </c>
      <c r="N161" s="156" t="s">
        <v>36</v>
      </c>
      <c r="O161" s="51"/>
      <c r="P161" s="157">
        <f>O161*H161</f>
        <v>0</v>
      </c>
      <c r="Q161" s="157">
        <v>0</v>
      </c>
      <c r="R161" s="157">
        <f>Q161*H161</f>
        <v>0</v>
      </c>
      <c r="S161" s="157">
        <v>0</v>
      </c>
      <c r="T161" s="158">
        <f>S161*H161</f>
        <v>0</v>
      </c>
      <c r="AR161" s="159" t="s">
        <v>152</v>
      </c>
      <c r="AT161" s="159" t="s">
        <v>122</v>
      </c>
      <c r="AU161" s="159" t="s">
        <v>127</v>
      </c>
      <c r="AY161" s="13" t="s">
        <v>119</v>
      </c>
      <c r="BE161" s="160">
        <f>IF(N161="základná",J161,0)</f>
        <v>0</v>
      </c>
      <c r="BF161" s="160">
        <f>IF(N161="znížená",J161,0)</f>
        <v>0</v>
      </c>
      <c r="BG161" s="160">
        <f>IF(N161="zákl. prenesená",J161,0)</f>
        <v>0</v>
      </c>
      <c r="BH161" s="160">
        <f>IF(N161="zníž. prenesená",J161,0)</f>
        <v>0</v>
      </c>
      <c r="BI161" s="160">
        <f>IF(N161="nulová",J161,0)</f>
        <v>0</v>
      </c>
      <c r="BJ161" s="13" t="s">
        <v>127</v>
      </c>
      <c r="BK161" s="160">
        <f>ROUND(I161*H161,2)</f>
        <v>0</v>
      </c>
      <c r="BL161" s="13" t="s">
        <v>152</v>
      </c>
      <c r="BM161" s="159" t="s">
        <v>236</v>
      </c>
    </row>
    <row r="162" spans="2:65" s="1" customFormat="1" ht="24" customHeight="1">
      <c r="B162" s="147"/>
      <c r="C162" s="148" t="s">
        <v>237</v>
      </c>
      <c r="D162" s="148" t="s">
        <v>122</v>
      </c>
      <c r="E162" s="149" t="s">
        <v>364</v>
      </c>
      <c r="F162" s="150" t="s">
        <v>365</v>
      </c>
      <c r="G162" s="151" t="s">
        <v>177</v>
      </c>
      <c r="H162" s="171"/>
      <c r="I162" s="153"/>
      <c r="J162" s="154">
        <f>ROUND(I162*H162,2)</f>
        <v>0</v>
      </c>
      <c r="K162" s="150" t="s">
        <v>1</v>
      </c>
      <c r="L162" s="28"/>
      <c r="M162" s="155" t="s">
        <v>1</v>
      </c>
      <c r="N162" s="156" t="s">
        <v>36</v>
      </c>
      <c r="O162" s="51"/>
      <c r="P162" s="157">
        <f>O162*H162</f>
        <v>0</v>
      </c>
      <c r="Q162" s="157">
        <v>0</v>
      </c>
      <c r="R162" s="157">
        <f>Q162*H162</f>
        <v>0</v>
      </c>
      <c r="S162" s="157">
        <v>0</v>
      </c>
      <c r="T162" s="158">
        <f>S162*H162</f>
        <v>0</v>
      </c>
      <c r="AR162" s="159" t="s">
        <v>152</v>
      </c>
      <c r="AT162" s="159" t="s">
        <v>122</v>
      </c>
      <c r="AU162" s="159" t="s">
        <v>127</v>
      </c>
      <c r="AY162" s="13" t="s">
        <v>119</v>
      </c>
      <c r="BE162" s="160">
        <f>IF(N162="základná",J162,0)</f>
        <v>0</v>
      </c>
      <c r="BF162" s="160">
        <f>IF(N162="znížená",J162,0)</f>
        <v>0</v>
      </c>
      <c r="BG162" s="160">
        <f>IF(N162="zákl. prenesená",J162,0)</f>
        <v>0</v>
      </c>
      <c r="BH162" s="160">
        <f>IF(N162="zníž. prenesená",J162,0)</f>
        <v>0</v>
      </c>
      <c r="BI162" s="160">
        <f>IF(N162="nulová",J162,0)</f>
        <v>0</v>
      </c>
      <c r="BJ162" s="13" t="s">
        <v>127</v>
      </c>
      <c r="BK162" s="160">
        <f>ROUND(I162*H162,2)</f>
        <v>0</v>
      </c>
      <c r="BL162" s="13" t="s">
        <v>152</v>
      </c>
      <c r="BM162" s="159" t="s">
        <v>240</v>
      </c>
    </row>
    <row r="163" spans="2:65" s="11" customFormat="1" ht="22.9" customHeight="1">
      <c r="B163" s="134"/>
      <c r="D163" s="135" t="s">
        <v>69</v>
      </c>
      <c r="E163" s="145" t="s">
        <v>400</v>
      </c>
      <c r="F163" s="145" t="s">
        <v>401</v>
      </c>
      <c r="I163" s="137"/>
      <c r="J163" s="146">
        <f>BK163</f>
        <v>0</v>
      </c>
      <c r="L163" s="134"/>
      <c r="M163" s="139"/>
      <c r="N163" s="140"/>
      <c r="O163" s="140"/>
      <c r="P163" s="141">
        <f>P164</f>
        <v>0</v>
      </c>
      <c r="Q163" s="140"/>
      <c r="R163" s="141">
        <f>R164</f>
        <v>0</v>
      </c>
      <c r="S163" s="140"/>
      <c r="T163" s="142">
        <f>T164</f>
        <v>0</v>
      </c>
      <c r="AR163" s="135" t="s">
        <v>127</v>
      </c>
      <c r="AT163" s="143" t="s">
        <v>69</v>
      </c>
      <c r="AU163" s="143" t="s">
        <v>77</v>
      </c>
      <c r="AY163" s="135" t="s">
        <v>119</v>
      </c>
      <c r="BK163" s="144">
        <f>BK164</f>
        <v>0</v>
      </c>
    </row>
    <row r="164" spans="2:65" s="1" customFormat="1" ht="36" customHeight="1">
      <c r="B164" s="147"/>
      <c r="C164" s="148" t="s">
        <v>184</v>
      </c>
      <c r="D164" s="148" t="s">
        <v>122</v>
      </c>
      <c r="E164" s="149" t="s">
        <v>416</v>
      </c>
      <c r="F164" s="150" t="s">
        <v>417</v>
      </c>
      <c r="G164" s="151" t="s">
        <v>133</v>
      </c>
      <c r="H164" s="152">
        <v>49.646000000000001</v>
      </c>
      <c r="I164" s="153"/>
      <c r="J164" s="154">
        <f>ROUND(I164*H164,2)</f>
        <v>0</v>
      </c>
      <c r="K164" s="150" t="s">
        <v>1</v>
      </c>
      <c r="L164" s="28"/>
      <c r="M164" s="172" t="s">
        <v>1</v>
      </c>
      <c r="N164" s="173" t="s">
        <v>36</v>
      </c>
      <c r="O164" s="174"/>
      <c r="P164" s="175">
        <f>O164*H164</f>
        <v>0</v>
      </c>
      <c r="Q164" s="175">
        <v>0</v>
      </c>
      <c r="R164" s="175">
        <f>Q164*H164</f>
        <v>0</v>
      </c>
      <c r="S164" s="175">
        <v>0</v>
      </c>
      <c r="T164" s="176">
        <f>S164*H164</f>
        <v>0</v>
      </c>
      <c r="AR164" s="159" t="s">
        <v>152</v>
      </c>
      <c r="AT164" s="159" t="s">
        <v>122</v>
      </c>
      <c r="AU164" s="159" t="s">
        <v>127</v>
      </c>
      <c r="AY164" s="13" t="s">
        <v>119</v>
      </c>
      <c r="BE164" s="160">
        <f>IF(N164="základná",J164,0)</f>
        <v>0</v>
      </c>
      <c r="BF164" s="160">
        <f>IF(N164="znížená",J164,0)</f>
        <v>0</v>
      </c>
      <c r="BG164" s="160">
        <f>IF(N164="zákl. prenesená",J164,0)</f>
        <v>0</v>
      </c>
      <c r="BH164" s="160">
        <f>IF(N164="zníž. prenesená",J164,0)</f>
        <v>0</v>
      </c>
      <c r="BI164" s="160">
        <f>IF(N164="nulová",J164,0)</f>
        <v>0</v>
      </c>
      <c r="BJ164" s="13" t="s">
        <v>127</v>
      </c>
      <c r="BK164" s="160">
        <f>ROUND(I164*H164,2)</f>
        <v>0</v>
      </c>
      <c r="BL164" s="13" t="s">
        <v>152</v>
      </c>
      <c r="BM164" s="159" t="s">
        <v>243</v>
      </c>
    </row>
    <row r="165" spans="2:65" s="1" customFormat="1" ht="6.95" customHeight="1">
      <c r="B165" s="40"/>
      <c r="C165" s="41"/>
      <c r="D165" s="41"/>
      <c r="E165" s="41"/>
      <c r="F165" s="41"/>
      <c r="G165" s="41"/>
      <c r="H165" s="41"/>
      <c r="I165" s="108"/>
      <c r="J165" s="41"/>
      <c r="K165" s="41"/>
      <c r="L165" s="28"/>
    </row>
  </sheetData>
  <autoFilter ref="C124:K164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001 - Rekonštrukcia inter...</vt:lpstr>
      <vt:lpstr>002 - Rekonštrukcia fasád...</vt:lpstr>
      <vt:lpstr>'001 - Rekonštrukcia inter...'!Názvy_tlače</vt:lpstr>
      <vt:lpstr>'002 - Rekonštrukcia fasád...'!Názvy_tlače</vt:lpstr>
      <vt:lpstr>'Rekapitulácia stavby'!Názvy_tlače</vt:lpstr>
      <vt:lpstr>'001 - Rekonštrukcia inter...'!Oblasť_tlače</vt:lpstr>
      <vt:lpstr>'002 - Rekonštrukcia fasád...'!Oblasť_tlače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rusnáková</dc:creator>
  <cp:lastModifiedBy>Skola</cp:lastModifiedBy>
  <dcterms:created xsi:type="dcterms:W3CDTF">2021-07-11T08:22:49Z</dcterms:created>
  <dcterms:modified xsi:type="dcterms:W3CDTF">2021-07-13T13:52:19Z</dcterms:modified>
</cp:coreProperties>
</file>